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 activeTab="3"/>
  </bookViews>
  <sheets>
    <sheet name="Res" sheetId="1" r:id="rId1"/>
    <sheet name="Screens" sheetId="2" r:id="rId2"/>
    <sheet name="Без планет" sheetId="4" r:id="rId3"/>
    <sheet name="Лист1" sheetId="6" r:id="rId4"/>
  </sheets>
  <calcPr calcId="124519"/>
</workbook>
</file>

<file path=xl/calcChain.xml><?xml version="1.0" encoding="utf-8"?>
<calcChain xmlns="http://schemas.openxmlformats.org/spreadsheetml/2006/main">
  <c r="V9" i="6"/>
  <c r="V11"/>
  <c r="V13"/>
  <c r="V15"/>
  <c r="V17"/>
  <c r="V19"/>
  <c r="V21"/>
  <c r="V23"/>
  <c r="V25"/>
  <c r="V27"/>
  <c r="V29"/>
  <c r="V31"/>
  <c r="V33"/>
  <c r="V35"/>
  <c r="V37"/>
  <c r="V39"/>
  <c r="V41"/>
  <c r="V43"/>
  <c r="V45"/>
  <c r="V47"/>
  <c r="V49"/>
  <c r="V51"/>
  <c r="V53"/>
  <c r="V55"/>
  <c r="V57"/>
  <c r="V59"/>
  <c r="V61"/>
  <c r="V63"/>
  <c r="V65"/>
  <c r="V67"/>
  <c r="V69"/>
  <c r="V71"/>
  <c r="V73"/>
  <c r="V75"/>
  <c r="V77"/>
  <c r="V79"/>
  <c r="V81"/>
  <c r="V83"/>
  <c r="V85"/>
  <c r="V87"/>
  <c r="V89"/>
  <c r="V91"/>
  <c r="V93"/>
  <c r="V95"/>
  <c r="V97"/>
  <c r="V99"/>
  <c r="V101"/>
  <c r="V103"/>
  <c r="V105"/>
  <c r="V107"/>
  <c r="V109"/>
  <c r="V111"/>
  <c r="V113"/>
  <c r="V7"/>
  <c r="V5"/>
  <c r="L13"/>
  <c r="L15"/>
  <c r="L17"/>
  <c r="L19"/>
  <c r="L21"/>
  <c r="L23"/>
  <c r="L25"/>
  <c r="L27"/>
  <c r="L29"/>
  <c r="L31"/>
  <c r="L33"/>
  <c r="L35"/>
  <c r="L37"/>
  <c r="L39"/>
  <c r="L41"/>
  <c r="L43"/>
  <c r="L45"/>
  <c r="L47"/>
  <c r="L49"/>
  <c r="L51"/>
  <c r="L53"/>
  <c r="L55"/>
  <c r="L57"/>
  <c r="L59"/>
  <c r="L61"/>
  <c r="L63"/>
  <c r="L65"/>
  <c r="L67"/>
  <c r="L69"/>
  <c r="L71"/>
  <c r="L73"/>
  <c r="L75"/>
  <c r="L77"/>
  <c r="L79"/>
  <c r="L81"/>
  <c r="L83"/>
  <c r="L85"/>
  <c r="L87"/>
  <c r="L89"/>
  <c r="L91"/>
  <c r="L93"/>
  <c r="L95"/>
  <c r="L97"/>
  <c r="L99"/>
  <c r="L101"/>
  <c r="L103"/>
  <c r="L105"/>
  <c r="L107"/>
  <c r="L109"/>
  <c r="L111"/>
  <c r="L113"/>
  <c r="L9"/>
  <c r="L11"/>
  <c r="L7"/>
  <c r="L5"/>
  <c r="M133" i="1"/>
  <c r="N133" s="1"/>
  <c r="M132"/>
  <c r="N132" s="1"/>
  <c r="L131"/>
  <c r="K131"/>
  <c r="J131"/>
  <c r="I131"/>
  <c r="H131"/>
  <c r="G131"/>
  <c r="F131"/>
  <c r="E131"/>
  <c r="D131"/>
  <c r="C131"/>
  <c r="M126"/>
  <c r="N126" s="1"/>
  <c r="M125"/>
  <c r="N125" s="1"/>
  <c r="L124"/>
  <c r="K124"/>
  <c r="J124"/>
  <c r="I124"/>
  <c r="H124"/>
  <c r="G124"/>
  <c r="F124"/>
  <c r="E124"/>
  <c r="D124"/>
  <c r="C124"/>
  <c r="M119"/>
  <c r="N119" s="1"/>
  <c r="M118"/>
  <c r="N118" s="1"/>
  <c r="L117"/>
  <c r="K117"/>
  <c r="J117"/>
  <c r="I117"/>
  <c r="H117"/>
  <c r="G117"/>
  <c r="F117"/>
  <c r="E117"/>
  <c r="D117"/>
  <c r="C117"/>
  <c r="M112"/>
  <c r="N112" s="1"/>
  <c r="M111"/>
  <c r="N111" s="1"/>
  <c r="L110"/>
  <c r="K110"/>
  <c r="J110"/>
  <c r="I110"/>
  <c r="H110"/>
  <c r="G110"/>
  <c r="F110"/>
  <c r="E110"/>
  <c r="D110"/>
  <c r="C110"/>
  <c r="M105"/>
  <c r="N105" s="1"/>
  <c r="M104"/>
  <c r="N104" s="1"/>
  <c r="L103"/>
  <c r="K103"/>
  <c r="J103"/>
  <c r="I103"/>
  <c r="H103"/>
  <c r="G103"/>
  <c r="F103"/>
  <c r="E103"/>
  <c r="D103"/>
  <c r="C103"/>
  <c r="M70"/>
  <c r="N70" s="1"/>
  <c r="M69"/>
  <c r="N69" s="1"/>
  <c r="M68"/>
  <c r="N68" s="1"/>
  <c r="Q70" i="4"/>
  <c r="R70"/>
  <c r="P70"/>
  <c r="Q69"/>
  <c r="R69"/>
  <c r="P69"/>
  <c r="Q68"/>
  <c r="R68"/>
  <c r="P68"/>
  <c r="Q62"/>
  <c r="R62"/>
  <c r="P62"/>
  <c r="P47"/>
  <c r="AH30"/>
  <c r="Q67"/>
  <c r="R67"/>
  <c r="P67"/>
  <c r="Q66"/>
  <c r="R66"/>
  <c r="P66"/>
  <c r="Q65"/>
  <c r="R65"/>
  <c r="P65"/>
  <c r="Q64"/>
  <c r="R64"/>
  <c r="P64"/>
  <c r="M98" i="1"/>
  <c r="N98" s="1"/>
  <c r="M97"/>
  <c r="N97" s="1"/>
  <c r="L96"/>
  <c r="K96"/>
  <c r="J96"/>
  <c r="I96"/>
  <c r="H96"/>
  <c r="G96"/>
  <c r="F96"/>
  <c r="E96"/>
  <c r="D96"/>
  <c r="C96"/>
  <c r="M91"/>
  <c r="N91" s="1"/>
  <c r="M90"/>
  <c r="N90" s="1"/>
  <c r="L89"/>
  <c r="K89"/>
  <c r="J89"/>
  <c r="I89"/>
  <c r="H89"/>
  <c r="G89"/>
  <c r="F89"/>
  <c r="E89"/>
  <c r="D89"/>
  <c r="C89"/>
  <c r="N84"/>
  <c r="M84"/>
  <c r="M83"/>
  <c r="N83" s="1"/>
  <c r="L82"/>
  <c r="K82"/>
  <c r="J82"/>
  <c r="I82"/>
  <c r="H82"/>
  <c r="G82"/>
  <c r="F82"/>
  <c r="E82"/>
  <c r="D82"/>
  <c r="C82"/>
  <c r="D75"/>
  <c r="E75"/>
  <c r="F75"/>
  <c r="G75"/>
  <c r="H75"/>
  <c r="I75"/>
  <c r="J75"/>
  <c r="K75"/>
  <c r="L75"/>
  <c r="C75"/>
  <c r="M77"/>
  <c r="N77" s="1"/>
  <c r="M76"/>
  <c r="N76" s="1"/>
  <c r="EN66" i="4"/>
  <c r="EP66"/>
  <c r="EO66"/>
  <c r="EP56"/>
  <c r="EO56"/>
  <c r="EN56"/>
  <c r="EP46"/>
  <c r="EO46"/>
  <c r="EN46"/>
  <c r="FK30"/>
  <c r="FJ30"/>
  <c r="FI30"/>
  <c r="EW36"/>
  <c r="EV36"/>
  <c r="EU36"/>
  <c r="FD30"/>
  <c r="FC30"/>
  <c r="FB30"/>
  <c r="EP41"/>
  <c r="EO41"/>
  <c r="EN41"/>
  <c r="EW15"/>
  <c r="EV15"/>
  <c r="EU15"/>
  <c r="EP36"/>
  <c r="EO36"/>
  <c r="EN36"/>
  <c r="EP30"/>
  <c r="EO30"/>
  <c r="EN30"/>
  <c r="EP24"/>
  <c r="EO24"/>
  <c r="EN24"/>
  <c r="EP18"/>
  <c r="EO18"/>
  <c r="EN18"/>
  <c r="EP12"/>
  <c r="EO12"/>
  <c r="EN12"/>
  <c r="EP6"/>
  <c r="EO6"/>
  <c r="EN6"/>
  <c r="Q63"/>
  <c r="R63"/>
  <c r="P63"/>
  <c r="EI6"/>
  <c r="EH6"/>
  <c r="EG6"/>
  <c r="Q61"/>
  <c r="R61"/>
  <c r="P61"/>
  <c r="EB6"/>
  <c r="EA6"/>
  <c r="DZ6"/>
  <c r="Q60"/>
  <c r="R60"/>
  <c r="P60"/>
  <c r="DU30"/>
  <c r="DT30"/>
  <c r="DS30"/>
  <c r="Q58"/>
  <c r="R58"/>
  <c r="P58"/>
  <c r="Q57"/>
  <c r="R57"/>
  <c r="P57"/>
  <c r="P56"/>
  <c r="Q56"/>
  <c r="R56"/>
  <c r="Q55"/>
  <c r="R55"/>
  <c r="P55"/>
  <c r="Q54"/>
  <c r="R54"/>
  <c r="P54"/>
  <c r="Q53"/>
  <c r="R53"/>
  <c r="P53"/>
  <c r="Q52"/>
  <c r="R52"/>
  <c r="P52"/>
  <c r="Q51"/>
  <c r="R51"/>
  <c r="P51"/>
  <c r="Q50"/>
  <c r="R50"/>
  <c r="P50"/>
  <c r="Q49"/>
  <c r="R49"/>
  <c r="P49"/>
  <c r="Q48"/>
  <c r="R48"/>
  <c r="P48"/>
  <c r="DN30"/>
  <c r="DM30"/>
  <c r="DL30"/>
  <c r="DG30"/>
  <c r="DF30"/>
  <c r="DE30"/>
  <c r="CZ30"/>
  <c r="CY30"/>
  <c r="CX30"/>
  <c r="CS30"/>
  <c r="CR30"/>
  <c r="CQ30"/>
  <c r="CL30"/>
  <c r="CK30"/>
  <c r="CJ30"/>
  <c r="CE30"/>
  <c r="CD30"/>
  <c r="CC30"/>
  <c r="BX30"/>
  <c r="BW30"/>
  <c r="BV30"/>
  <c r="BQ30"/>
  <c r="BP30"/>
  <c r="BO30"/>
  <c r="BJ30"/>
  <c r="BI30"/>
  <c r="BH30"/>
  <c r="BC30"/>
  <c r="BB30"/>
  <c r="BA30"/>
  <c r="AV30"/>
  <c r="AU30"/>
  <c r="AT30"/>
  <c r="AO30"/>
  <c r="AN30"/>
  <c r="AM30"/>
  <c r="Q47"/>
  <c r="R47"/>
  <c r="AG30"/>
  <c r="AF30"/>
  <c r="Q46"/>
  <c r="R46"/>
  <c r="P46"/>
  <c r="Q45"/>
  <c r="R45"/>
  <c r="P45"/>
  <c r="Q44"/>
  <c r="R44"/>
  <c r="P44"/>
  <c r="AA30"/>
  <c r="Z30"/>
  <c r="Y30"/>
  <c r="H105"/>
  <c r="G105"/>
  <c r="F105"/>
  <c r="T35"/>
  <c r="S35"/>
  <c r="R35"/>
  <c r="N30"/>
  <c r="M30"/>
  <c r="L30"/>
  <c r="M42" i="1"/>
  <c r="N42" s="1"/>
  <c r="M41"/>
  <c r="N41" s="1"/>
  <c r="M40"/>
  <c r="N40" s="1"/>
  <c r="M63"/>
  <c r="N63" s="1"/>
  <c r="M62"/>
  <c r="N62" s="1"/>
  <c r="M61"/>
  <c r="N61" s="1"/>
  <c r="M56"/>
  <c r="N56" s="1"/>
  <c r="M55"/>
  <c r="N55" s="1"/>
  <c r="M54"/>
  <c r="N54" s="1"/>
  <c r="M49"/>
  <c r="N49" s="1"/>
  <c r="M48"/>
  <c r="N48" s="1"/>
  <c r="M47"/>
  <c r="N47" s="1"/>
  <c r="M35"/>
  <c r="N35" s="1"/>
  <c r="M34"/>
  <c r="N34" s="1"/>
  <c r="M33"/>
  <c r="N33" s="1"/>
  <c r="M28"/>
  <c r="N28" s="1"/>
  <c r="M27"/>
  <c r="N27" s="1"/>
  <c r="M26"/>
  <c r="N26" s="1"/>
  <c r="M21"/>
  <c r="N21" s="1"/>
  <c r="M20"/>
  <c r="N20" s="1"/>
  <c r="M19"/>
  <c r="N19" s="1"/>
  <c r="M14"/>
  <c r="N14" s="1"/>
  <c r="M13"/>
  <c r="N13" s="1"/>
  <c r="M12"/>
  <c r="N12" s="1"/>
  <c r="M6"/>
  <c r="N6" s="1"/>
  <c r="M7"/>
  <c r="N7" s="1"/>
  <c r="M5"/>
  <c r="N5" s="1"/>
  <c r="M131" l="1"/>
  <c r="N131" s="1"/>
  <c r="M124"/>
  <c r="N124" s="1"/>
  <c r="M117"/>
  <c r="N117" s="1"/>
  <c r="M110"/>
  <c r="N110" s="1"/>
  <c r="M103"/>
  <c r="N103" s="1"/>
  <c r="M75"/>
  <c r="N75" s="1"/>
  <c r="M96"/>
  <c r="N96" s="1"/>
  <c r="M89"/>
  <c r="N89" s="1"/>
  <c r="M82"/>
  <c r="N82" s="1"/>
</calcChain>
</file>

<file path=xl/sharedStrings.xml><?xml version="1.0" encoding="utf-8"?>
<sst xmlns="http://schemas.openxmlformats.org/spreadsheetml/2006/main" count="1500" uniqueCount="186">
  <si>
    <t>total from 100</t>
  </si>
  <si>
    <t>long-lived 67</t>
  </si>
  <si>
    <t>short-lived 33</t>
  </si>
  <si>
    <t>Sum</t>
  </si>
  <si>
    <t>%</t>
  </si>
  <si>
    <t>index-rnd.html</t>
  </si>
  <si>
    <t>index-rnd-or.html</t>
  </si>
  <si>
    <t>Для Лагны и планет отведены по 12 ячеек массива. Знак соответствующий положению лагны или планеты в реальном гороскопе содержит 1, а остальне - 0.</t>
  </si>
  <si>
    <t>Случайные положения лагны и планет для обучения, но реальные для распознавания</t>
  </si>
  <si>
    <t>для долгожителей 77 % случаев распознано верно!</t>
  </si>
  <si>
    <t>Случайные положения лагны и планет для обучения и распознавания, но метки долгожителей как в реальной базе</t>
  </si>
  <si>
    <t>Реальные положения лагны и планет для обучения, но случайные для распознавания</t>
  </si>
  <si>
    <t>index-rnd-tr.html</t>
  </si>
  <si>
    <t>общая точность стала соответствовать подбрасыванию монеты - около 50%. В сравнении с обучением на случайных данных - существенно лучше результат для долгожителей, но также заметно хуже для недолгожителей.</t>
  </si>
  <si>
    <t>точность для недолгожителей увеличилась, но остается на уровне подбрасывания монеты - около 50%! Но общая точность стала ощутимо ниже чем при подбрасывании монеты.</t>
  </si>
  <si>
    <t>точность для долгожителей упала, но для недолгожителей осталась примерно такой же. Общая точность немного выше 50%, что похоже на подбрасывание монеты для определения исхода.</t>
  </si>
  <si>
    <t>Реальные данные - 900 случаев для обучения и 100 для распознавания. Передаем долготу Лагны и планет в виде числа от 0 до 1 (долгота от 0 гр. Овна до 360 и разделенная на 360)</t>
  </si>
  <si>
    <t>общая точность распознавания осталась примерно такой же (или незначительно лучше), как и в первом случае, когда передавалась позиция Лагны и планет в массиве по 12 ячеек.</t>
  </si>
  <si>
    <t>Реальные данные из АстроДатаБанка. Берем гороскопы актрис и военных, смотрим, как хорошо их различает нейросеть…</t>
  </si>
  <si>
    <t>index-acts-mil.html</t>
  </si>
  <si>
    <t>total from 112</t>
  </si>
  <si>
    <t>military 38</t>
  </si>
  <si>
    <t>actresses 74</t>
  </si>
  <si>
    <t>78% военных определено верно</t>
  </si>
  <si>
    <t>82% актрис определено верно</t>
  </si>
  <si>
    <t>Общая точность 81%!!! Существенно выше чем в предыдущем исследовании.</t>
  </si>
  <si>
    <t>общая точность около 76%</t>
  </si>
  <si>
    <t>Сравним со случайными данными, которые передадим в том же формате. Учтем, что Меркурий не удаляется от Солнца больше чем на 27 гр., а Венера - на 48 гр.</t>
  </si>
  <si>
    <t>Нейросеть перестала распознавать военных и переключилась на тех, кого больше в базе - на актрис. Вероятно, она начала все случаи считать актрисами и за счет этого выбрала почти всех из них получив результат в 92%. Только из-за этого общая результативность около 62%. В будущем сделаю базу где актрис и военных поровну, думаю, что это приведет к результативности близкой к 50%...</t>
  </si>
  <si>
    <t>index-pospl.html</t>
  </si>
  <si>
    <t>index-acts-mil-plp.html</t>
  </si>
  <si>
    <t>index-acts-mil-plp-rnd.html</t>
  </si>
  <si>
    <t>index-longl-36-72.html</t>
  </si>
  <si>
    <t>total from 60</t>
  </si>
  <si>
    <t>long-lived 42</t>
  </si>
  <si>
    <t>short-lived 18</t>
  </si>
  <si>
    <t>Реальные данные - 193 случая для обучения и 60 для распознавания (сократил число долгожителей, чтобы выровнить пропорцию случаев). Передаем долготу Лагны и планет в виде числа от 0 до 1 (долгота от 0 гр. Овна до 360 и разделенная на 360)</t>
  </si>
  <si>
    <t>общая точность осталась как в первом случае, но точность для не долгожителей перевалила за 50%. Есть надежда, что при дальнейшем выравнивании пропорции между двумя категориями мы увидим рост точности для не долгожителей.</t>
  </si>
  <si>
    <t>-Su:</t>
  </si>
  <si>
    <t>From 112</t>
  </si>
  <si>
    <t>Mil 38</t>
  </si>
  <si>
    <t>Acts 74</t>
  </si>
  <si>
    <t>Актрисы и военные без Лагны</t>
  </si>
  <si>
    <t xml:space="preserve"> -La:</t>
  </si>
  <si>
    <t>all:</t>
  </si>
  <si>
    <t>Актрисы и военные. Лагна и все планеты</t>
  </si>
  <si>
    <t>Актрисы и военные без Su</t>
  </si>
  <si>
    <t>-Mo:</t>
  </si>
  <si>
    <t>Актрисы и военные без Mo</t>
  </si>
  <si>
    <t xml:space="preserve"> -La</t>
  </si>
  <si>
    <t xml:space="preserve"> -Su</t>
  </si>
  <si>
    <t xml:space="preserve"> -Mo</t>
  </si>
  <si>
    <t xml:space="preserve"> -Me</t>
  </si>
  <si>
    <t xml:space="preserve"> -Ve</t>
  </si>
  <si>
    <t xml:space="preserve"> -Ma</t>
  </si>
  <si>
    <t xml:space="preserve"> -Ju</t>
  </si>
  <si>
    <t xml:space="preserve"> -Sa</t>
  </si>
  <si>
    <t xml:space="preserve"> -Ur</t>
  </si>
  <si>
    <t xml:space="preserve"> -Ne</t>
  </si>
  <si>
    <t xml:space="preserve"> -Pl</t>
  </si>
  <si>
    <t xml:space="preserve"> -Ra</t>
  </si>
  <si>
    <t xml:space="preserve"> -Ke</t>
  </si>
  <si>
    <t xml:space="preserve"> -Ra-Ke</t>
  </si>
  <si>
    <t>-Me:</t>
  </si>
  <si>
    <t>Актрисы и военные без Me</t>
  </si>
  <si>
    <t>-Ve:</t>
  </si>
  <si>
    <t>Актрисы и военные без Ve</t>
  </si>
  <si>
    <t>-Ma:</t>
  </si>
  <si>
    <t>Актрисы и военные без Ma</t>
  </si>
  <si>
    <t>-Ju:</t>
  </si>
  <si>
    <t>Актрисы и военные без Ju</t>
  </si>
  <si>
    <t>-Sa:</t>
  </si>
  <si>
    <t>Актрисы и военные без Sa</t>
  </si>
  <si>
    <t>-Ur:</t>
  </si>
  <si>
    <t>Актрисы и военные без Ur</t>
  </si>
  <si>
    <t>Дубль - Актрисы и военные без Ur</t>
  </si>
  <si>
    <t>-Ne:</t>
  </si>
  <si>
    <t>Актрисы и военные без Ne</t>
  </si>
  <si>
    <t>-Pl:</t>
  </si>
  <si>
    <t>Актрисы и военные без Pl</t>
  </si>
  <si>
    <t>-Ra:</t>
  </si>
  <si>
    <t>Актрисы и военные без Ra</t>
  </si>
  <si>
    <t xml:space="preserve"> -TrSa</t>
  </si>
  <si>
    <t>-Ke:</t>
  </si>
  <si>
    <t>Актрисы и военные без Ke</t>
  </si>
  <si>
    <t>-Ra-Ke:</t>
  </si>
  <si>
    <t>Актрисы и военные без Ra и Ke</t>
  </si>
  <si>
    <t xml:space="preserve"> -Ur - Ne -Pl:</t>
  </si>
  <si>
    <t>Актрисы и военные без Ur, Ne, Pl</t>
  </si>
  <si>
    <t>Разница с полным набором</t>
  </si>
  <si>
    <t xml:space="preserve"> -La -Ve -Ju:</t>
  </si>
  <si>
    <t>Актрисы и военные без La, Ve, Ju</t>
  </si>
  <si>
    <t>!</t>
  </si>
  <si>
    <t>Me+Ma+Ur:</t>
  </si>
  <si>
    <t>25 раз!</t>
  </si>
  <si>
    <t>Актрисы и военные, только Me+Ma+Ur</t>
  </si>
  <si>
    <t xml:space="preserve"> -La -Ve -Ju</t>
  </si>
  <si>
    <t>Me+Ma+Ur</t>
  </si>
  <si>
    <t>Me+Ur:</t>
  </si>
  <si>
    <t>Актрисы и военные, только Me+Ur</t>
  </si>
  <si>
    <t>Актрисы и военные, только Mе</t>
  </si>
  <si>
    <t>Me!</t>
  </si>
  <si>
    <t>Актрисы и военные, только Ur</t>
  </si>
  <si>
    <t>Ur!</t>
  </si>
  <si>
    <t>Актрисы и военные, только Ne</t>
  </si>
  <si>
    <t>Ne!</t>
  </si>
  <si>
    <t>Актрисы и военные, только Pl</t>
  </si>
  <si>
    <t>Pl!</t>
  </si>
  <si>
    <t>Актрисы и военные, только Sa</t>
  </si>
  <si>
    <t>Sa!</t>
  </si>
  <si>
    <t>Актрисы и военные, только Ra</t>
  </si>
  <si>
    <t>Ra!</t>
  </si>
  <si>
    <t>+Me+Ma+Sa:</t>
  </si>
  <si>
    <t>Ur+vUr:</t>
  </si>
  <si>
    <t>Актрисы и военные, только Ur+vUr</t>
  </si>
  <si>
    <t>Su...Sa:</t>
  </si>
  <si>
    <t>Актрисы и военные, только с Su по Sa</t>
  </si>
  <si>
    <t>Me...Sa:</t>
  </si>
  <si>
    <t>7+Ra:</t>
  </si>
  <si>
    <t>Актрисы и военные, только с Su по Sa +Ra</t>
  </si>
  <si>
    <t>Ur+vUr+R:</t>
  </si>
  <si>
    <t>Актрисы и военные, только Ur+vUr+К</t>
  </si>
  <si>
    <t>! Тоже получилось для La и всех планет, кроме транссатурновых</t>
  </si>
  <si>
    <t>Me+vMe+Ur+vUr:</t>
  </si>
  <si>
    <t>Актрисы и военные, только Me+vMe+Ur+vUr</t>
  </si>
  <si>
    <t>Me+vMe+R+Ur+vUr+R:</t>
  </si>
  <si>
    <t>Актрисы и военные, только Me+vMe+R+Ur+vUr+R</t>
  </si>
  <si>
    <t>Добавление признака R ухудшало результаты</t>
  </si>
  <si>
    <t>actresses 200</t>
  </si>
  <si>
    <t>musicians 200</t>
  </si>
  <si>
    <t>total from 400</t>
  </si>
  <si>
    <t>index-acts-mil-plp-ga.html</t>
  </si>
  <si>
    <t>Рекорд!</t>
  </si>
  <si>
    <t>Потеряли 20% точности, но результат все еще хороший!</t>
  </si>
  <si>
    <t>index-acts-mil-plp-ga-rnd.html</t>
  </si>
  <si>
    <t>Очень близко к 50 на 50.</t>
  </si>
  <si>
    <t>Берем гороскопы актрис и военных. Передаем в персептрон долготу планет от 0 до 1 (делим долготы от 0 гр. Овна на 360 гр.)</t>
  </si>
  <si>
    <t>Чуть лучше, чем в предыдущем случае, но все равно очень близко к результату 50 на 50.</t>
  </si>
  <si>
    <t>Берем гороскопы актеров и музыкантов из БД М. Гоклена. По 1000 случаев от каждой профессии для обучения и по 200 для распознавания. Передаем в персептрон долготу планет от 0 до 1 (делим долготы от 0 гр. Овна на 360 гр.) Лагна и все (12) планеты.</t>
  </si>
  <si>
    <t>Берем гороскопы актеров и музыкантов из БД М. Гоклена без транссатурновых. По 1000 случаев от каждой профессии для обучения и по 200 для распознавания. Передаем в персептрон долготу планет от 0 до 1 (делим долготы от 0 гр. Овна на 360 гр.) Лагна и 9 планет без транссатурновых.</t>
  </si>
  <si>
    <t>Берем гороскопы со случайной датой рождения для актеров и музыкантов из БД М. Гоклена (сохраняем время, координаты и ЧП, годы с 1800 до 1944 в обоих случаях). По 1000 случаев от каждой профессии для обучения и по 200 для распознавания. Передаем в персептрон долготу планет от 0 до 1 (делим долготы от 0 гр. Овна на 360 гр.) Лагна и 12 планет.</t>
  </si>
  <si>
    <t>Берем гороскопы со случайной датой рождения для актеров и музыкантов из БД М. Гоклена (сохраняем время, координаты и ЧП, годы с 1800 до 1944 для актеров и с 1800 по 1928 для музыкантов, как в исходной базе). По 1000 случаев от каждой профессии для обучения и по 200 для распознавания. Передаем в персептрон долготу планет от 0 до 1 (делим долготы от 0 гр. Овна на 360 гр.) Лагна и 12 планет.</t>
  </si>
  <si>
    <t>Актрисы и военные, только Me+Ma+Sa</t>
  </si>
  <si>
    <t>Me+Ma+Sa</t>
  </si>
  <si>
    <t>Me...Sa</t>
  </si>
  <si>
    <t>Su...Sa</t>
  </si>
  <si>
    <t>7+Ra</t>
  </si>
  <si>
    <t>Sa! &amp; before Sa</t>
  </si>
  <si>
    <t xml:space="preserve"> All</t>
  </si>
  <si>
    <t>Реальные данные из АстроДатаБанка. Берем гороскопы моделей и философов, смотрим, как хорошо их различает нейросеть…</t>
  </si>
  <si>
    <t>index-mod-phil-plp.html</t>
  </si>
  <si>
    <t>total from 97</t>
  </si>
  <si>
    <t>phil. 58</t>
  </si>
  <si>
    <t>models 39</t>
  </si>
  <si>
    <t>Берем гороскопы актеров и музыкантов из БД М. Гоклена. К дню рождения прибавляем случайное число дней от 1 до 45. По 1000 случаев от каждой профессии для обучения и по 200 для распознавания. Передаем в персептрон долготу планет от 0 до 1 (делим долготы от 0 гр. Овна на 360 гр.) Лагна и 9 планет без транссатурновых.</t>
  </si>
  <si>
    <t>Размывание "образа" (типовой картинки, ассоциации) групп приводит к снижению распознавания почти до уровня подбрасывания монеты (50 на 50). При добавлении равного количества дней - "картинка вращается", но размывается плохо.</t>
  </si>
  <si>
    <t>Берем гороскопы актрис и военных из АстроДатаБанка для обучения (всего 1491 случай) и те же 400 случаев из БД М. Гоклена для распознавания (по 200 для актеров и военных). сравнивать эти группы не совсем корректно, т.к. в первой группе только актрисы, а при распознавании - актеры обоих полов. Также военные в АстроДатаБанке обычо высокопоставленные и чем-либо известные, а по каким критерием военных отбирал М. Гоклен - нужно уточнить. Тем не менее, интересно, что сможет нейросеть в этом случае! Передаем долготу планет от 0 до 1 (делим долготы от 0 гр. Овна на 360 гр.) Лагна и 12 планет.</t>
  </si>
  <si>
    <t>index-acts-mil-plp-adb-ga.html</t>
  </si>
  <si>
    <t>military 200</t>
  </si>
  <si>
    <t>Похожий результат при сравнении актрис и музыкантов из АДБ с актерами и муз из баз М. Гоклена.</t>
  </si>
  <si>
    <t>index-acts-mus-plp-adb-ga.html</t>
  </si>
  <si>
    <t>actors+acts 200</t>
  </si>
  <si>
    <t>Хороший результат сохраняется!</t>
  </si>
  <si>
    <t>index-acts-mus-plp-ga.html</t>
  </si>
  <si>
    <t>Берем гороскопы актрис+актеров (по 450 случаев) и музыкантов (900 случаев) из АстроДатаБанка для обучения (всего 1800 случаев) и те же 400 случаев из БД М. Гоклена для распознавания (по 200 для актеров и музыкантов). Передаем долготу планет от 0 до 1 (делим долготы от 0 гр. Овна на 360 гр.) Лагна и 12 планет.</t>
  </si>
  <si>
    <t>Берем гороскопы актеров и музыкантов из БД М. Гоклена, но для всех случаев время рождения - 12:00. По 1000 случаев от каждой профессии для обучения и по 200 для распознавания. Передаем в персептрон долготу планет от 0 до 1 (делим долготы от 0 гр. Овна на 360 гр.) Лагна и все (12) планеты.</t>
  </si>
  <si>
    <t>Берем гороскопы актеров и музыкантов из БД М. Гоклена, но для всех случаев время рождения - 12:00. По 1000 случаев от каждой профессии для обучения и по 200 для распознавания. Передаем в персептрон долготу планет от 0 до 1 (делим долготы от 0 гр. Овна на 360 гр.) Все (12) планеты, без Лагны.</t>
  </si>
  <si>
    <t>Потеряли лишь 1% имея Лагну на 12:00 во всех случаях!</t>
  </si>
  <si>
    <t>Приобрели около 1% имея карту на 12:00 без Лагны!</t>
  </si>
  <si>
    <t>m0</t>
  </si>
  <si>
    <t>m1</t>
  </si>
  <si>
    <t>m2</t>
  </si>
  <si>
    <t>m3</t>
  </si>
  <si>
    <t>From</t>
  </si>
  <si>
    <t>recognized</t>
  </si>
  <si>
    <t>true:</t>
  </si>
  <si>
    <t>index-married.html:176</t>
  </si>
  <si>
    <t>index-married.html:175</t>
  </si>
  <si>
    <t>m4</t>
  </si>
  <si>
    <t>m10</t>
  </si>
  <si>
    <t>m11</t>
  </si>
  <si>
    <t>m12</t>
  </si>
  <si>
    <t>m13</t>
  </si>
  <si>
    <t>m14</t>
  </si>
  <si>
    <t>m15</t>
  </si>
  <si>
    <t>index-zpl-d.html</t>
  </si>
</sst>
</file>

<file path=xl/styles.xml><?xml version="1.0" encoding="utf-8"?>
<styleSheet xmlns="http://schemas.openxmlformats.org/spreadsheetml/2006/main">
  <numFmts count="1">
    <numFmt numFmtId="164" formatCode="0.00000"/>
  </numFmts>
  <fonts count="4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0" fillId="2" borderId="0" xfId="0" applyFill="1"/>
    <xf numFmtId="0" fontId="0" fillId="0" borderId="0" xfId="0" applyFill="1"/>
    <xf numFmtId="0" fontId="1" fillId="0" borderId="0" xfId="0" applyFont="1" applyFill="1"/>
    <xf numFmtId="0" fontId="0" fillId="0" borderId="0" xfId="0" applyFont="1"/>
    <xf numFmtId="0" fontId="0" fillId="3" borderId="0" xfId="0" applyFill="1"/>
    <xf numFmtId="0" fontId="3" fillId="3" borderId="0" xfId="0" applyFont="1" applyFill="1"/>
    <xf numFmtId="164" fontId="0" fillId="0" borderId="0" xfId="0" applyNumberFormat="1" applyFill="1"/>
    <xf numFmtId="0" fontId="0" fillId="4" borderId="0" xfId="0" applyFill="1"/>
    <xf numFmtId="0" fontId="0" fillId="0" borderId="0" xfId="0" applyNumberFormat="1"/>
    <xf numFmtId="0" fontId="0" fillId="4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590698</xdr:colOff>
      <xdr:row>0</xdr:row>
      <xdr:rowOff>175260</xdr:rowOff>
    </xdr:from>
    <xdr:to>
      <xdr:col>16</xdr:col>
      <xdr:colOff>229864</xdr:colOff>
      <xdr:row>27</xdr:row>
      <xdr:rowOff>61609</xdr:rowOff>
    </xdr:to>
    <xdr:pic>
      <xdr:nvPicPr>
        <xdr:cNvPr id="2" name="Рисунок 1" descr="Снимок экрана 2024-07-15 16510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698" y="175260"/>
          <a:ext cx="9392766" cy="4824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133"/>
  <sheetViews>
    <sheetView workbookViewId="0">
      <selection activeCell="S128" sqref="S128"/>
    </sheetView>
  </sheetViews>
  <sheetFormatPr defaultRowHeight="14.4"/>
  <cols>
    <col min="2" max="2" width="20" customWidth="1"/>
  </cols>
  <sheetData>
    <row r="3" spans="2:16">
      <c r="B3" t="s">
        <v>7</v>
      </c>
    </row>
    <row r="4" spans="2:16">
      <c r="B4" t="s">
        <v>185</v>
      </c>
      <c r="C4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 s="1" t="s">
        <v>3</v>
      </c>
      <c r="N4" s="2" t="s">
        <v>4</v>
      </c>
    </row>
    <row r="5" spans="2:16">
      <c r="B5" t="s">
        <v>0</v>
      </c>
      <c r="C5">
        <v>65</v>
      </c>
      <c r="D5">
        <v>64</v>
      </c>
      <c r="E5">
        <v>64</v>
      </c>
      <c r="F5">
        <v>70</v>
      </c>
      <c r="G5">
        <v>65</v>
      </c>
      <c r="H5">
        <v>60</v>
      </c>
      <c r="I5">
        <v>67</v>
      </c>
      <c r="J5">
        <v>67</v>
      </c>
      <c r="K5">
        <v>65</v>
      </c>
      <c r="L5">
        <v>67</v>
      </c>
      <c r="M5">
        <f>SUM(C5:L5)/10</f>
        <v>65.400000000000006</v>
      </c>
      <c r="N5" s="3">
        <f>M5/100</f>
        <v>0.65400000000000003</v>
      </c>
    </row>
    <row r="6" spans="2:16">
      <c r="B6" t="s">
        <v>1</v>
      </c>
      <c r="C6">
        <v>53</v>
      </c>
      <c r="D6">
        <v>50</v>
      </c>
      <c r="E6">
        <v>53</v>
      </c>
      <c r="F6">
        <v>54</v>
      </c>
      <c r="G6">
        <v>49</v>
      </c>
      <c r="H6">
        <v>48</v>
      </c>
      <c r="I6">
        <v>54</v>
      </c>
      <c r="J6">
        <v>55</v>
      </c>
      <c r="K6">
        <v>53</v>
      </c>
      <c r="L6">
        <v>51</v>
      </c>
      <c r="M6">
        <f t="shared" ref="M6:M7" si="0">SUM(C6:L6)/10</f>
        <v>52</v>
      </c>
      <c r="N6">
        <f>M6/67</f>
        <v>0.77611940298507465</v>
      </c>
      <c r="P6" t="s">
        <v>9</v>
      </c>
    </row>
    <row r="7" spans="2:16">
      <c r="B7" t="s">
        <v>2</v>
      </c>
      <c r="C7">
        <v>12</v>
      </c>
      <c r="D7">
        <v>14</v>
      </c>
      <c r="E7">
        <v>11</v>
      </c>
      <c r="F7">
        <v>16</v>
      </c>
      <c r="G7">
        <v>16</v>
      </c>
      <c r="H7">
        <v>12</v>
      </c>
      <c r="I7">
        <v>13</v>
      </c>
      <c r="J7">
        <v>12</v>
      </c>
      <c r="K7">
        <v>12</v>
      </c>
      <c r="L7">
        <v>16</v>
      </c>
      <c r="M7">
        <f t="shared" si="0"/>
        <v>13.4</v>
      </c>
      <c r="N7">
        <f>M7/33</f>
        <v>0.40606060606060607</v>
      </c>
    </row>
    <row r="10" spans="2:16">
      <c r="B10" t="s">
        <v>10</v>
      </c>
    </row>
    <row r="11" spans="2:16">
      <c r="B11" t="s">
        <v>5</v>
      </c>
      <c r="C11">
        <v>1</v>
      </c>
      <c r="D11">
        <v>2</v>
      </c>
      <c r="E11">
        <v>3</v>
      </c>
      <c r="F11">
        <v>4</v>
      </c>
      <c r="G11">
        <v>5</v>
      </c>
      <c r="H11">
        <v>6</v>
      </c>
      <c r="I11">
        <v>7</v>
      </c>
      <c r="J11">
        <v>8</v>
      </c>
      <c r="K11">
        <v>9</v>
      </c>
      <c r="L11">
        <v>10</v>
      </c>
      <c r="M11" s="1" t="s">
        <v>3</v>
      </c>
      <c r="N11" s="2" t="s">
        <v>4</v>
      </c>
    </row>
    <row r="12" spans="2:16">
      <c r="B12" t="s">
        <v>0</v>
      </c>
      <c r="C12">
        <v>57</v>
      </c>
      <c r="D12">
        <v>57</v>
      </c>
      <c r="E12">
        <v>53</v>
      </c>
      <c r="F12">
        <v>55</v>
      </c>
      <c r="G12">
        <v>58</v>
      </c>
      <c r="H12">
        <v>59</v>
      </c>
      <c r="I12">
        <v>54</v>
      </c>
      <c r="J12">
        <v>61</v>
      </c>
      <c r="K12">
        <v>51</v>
      </c>
      <c r="L12">
        <v>56</v>
      </c>
      <c r="M12">
        <f>SUM(C12:L12)/10</f>
        <v>56.1</v>
      </c>
      <c r="N12" s="3">
        <f>M12/100</f>
        <v>0.56100000000000005</v>
      </c>
    </row>
    <row r="13" spans="2:16">
      <c r="B13" t="s">
        <v>1</v>
      </c>
      <c r="C13">
        <v>43</v>
      </c>
      <c r="D13">
        <v>42</v>
      </c>
      <c r="E13">
        <v>39</v>
      </c>
      <c r="F13">
        <v>44</v>
      </c>
      <c r="G13">
        <v>44</v>
      </c>
      <c r="H13">
        <v>46</v>
      </c>
      <c r="I13">
        <v>45</v>
      </c>
      <c r="J13">
        <v>47</v>
      </c>
      <c r="K13">
        <v>38</v>
      </c>
      <c r="L13">
        <v>42</v>
      </c>
      <c r="M13">
        <f t="shared" ref="M13:M14" si="1">SUM(C13:L13)/10</f>
        <v>43</v>
      </c>
      <c r="N13">
        <f>M13/67</f>
        <v>0.64179104477611937</v>
      </c>
      <c r="P13" t="s">
        <v>15</v>
      </c>
    </row>
    <row r="14" spans="2:16">
      <c r="B14" t="s">
        <v>2</v>
      </c>
      <c r="C14">
        <v>14</v>
      </c>
      <c r="D14">
        <v>15</v>
      </c>
      <c r="E14">
        <v>14</v>
      </c>
      <c r="F14">
        <v>11</v>
      </c>
      <c r="G14">
        <v>14</v>
      </c>
      <c r="H14">
        <v>13</v>
      </c>
      <c r="I14">
        <v>9</v>
      </c>
      <c r="J14">
        <v>14</v>
      </c>
      <c r="K14">
        <v>13</v>
      </c>
      <c r="L14">
        <v>14</v>
      </c>
      <c r="M14">
        <f t="shared" si="1"/>
        <v>13.1</v>
      </c>
      <c r="N14">
        <f>M14/33</f>
        <v>0.39696969696969697</v>
      </c>
    </row>
    <row r="17" spans="2:16">
      <c r="B17" t="s">
        <v>8</v>
      </c>
    </row>
    <row r="18" spans="2:16">
      <c r="B18" t="s">
        <v>6</v>
      </c>
      <c r="C18">
        <v>1</v>
      </c>
      <c r="D18">
        <v>2</v>
      </c>
      <c r="E18">
        <v>3</v>
      </c>
      <c r="F18">
        <v>4</v>
      </c>
      <c r="G18">
        <v>5</v>
      </c>
      <c r="H18">
        <v>6</v>
      </c>
      <c r="I18">
        <v>7</v>
      </c>
      <c r="J18">
        <v>8</v>
      </c>
      <c r="K18">
        <v>9</v>
      </c>
      <c r="L18">
        <v>10</v>
      </c>
      <c r="M18" s="1" t="s">
        <v>3</v>
      </c>
      <c r="N18" s="2" t="s">
        <v>4</v>
      </c>
    </row>
    <row r="19" spans="2:16">
      <c r="B19" t="s">
        <v>0</v>
      </c>
      <c r="C19">
        <v>40</v>
      </c>
      <c r="D19">
        <v>47</v>
      </c>
      <c r="E19">
        <v>39</v>
      </c>
      <c r="F19">
        <v>39</v>
      </c>
      <c r="G19">
        <v>40</v>
      </c>
      <c r="H19">
        <v>36</v>
      </c>
      <c r="I19">
        <v>38</v>
      </c>
      <c r="J19">
        <v>41</v>
      </c>
      <c r="K19">
        <v>39</v>
      </c>
      <c r="L19">
        <v>45</v>
      </c>
      <c r="M19">
        <f>SUM(C19:L19)/10</f>
        <v>40.4</v>
      </c>
      <c r="N19" s="3">
        <f>M19/100</f>
        <v>0.40399999999999997</v>
      </c>
    </row>
    <row r="20" spans="2:16">
      <c r="B20" t="s">
        <v>1</v>
      </c>
      <c r="C20">
        <v>26</v>
      </c>
      <c r="D20">
        <v>27</v>
      </c>
      <c r="E20">
        <v>22</v>
      </c>
      <c r="F20">
        <v>20</v>
      </c>
      <c r="G20">
        <v>25</v>
      </c>
      <c r="H20">
        <v>21</v>
      </c>
      <c r="I20">
        <v>23</v>
      </c>
      <c r="J20">
        <v>24</v>
      </c>
      <c r="K20">
        <v>26</v>
      </c>
      <c r="L20">
        <v>26</v>
      </c>
      <c r="M20">
        <f t="shared" ref="M20:M21" si="2">SUM(C20:L20)/10</f>
        <v>24</v>
      </c>
      <c r="N20">
        <f>M20/67</f>
        <v>0.35820895522388058</v>
      </c>
    </row>
    <row r="21" spans="2:16">
      <c r="B21" t="s">
        <v>2</v>
      </c>
      <c r="C21">
        <v>14</v>
      </c>
      <c r="D21">
        <v>20</v>
      </c>
      <c r="E21">
        <v>17</v>
      </c>
      <c r="F21">
        <v>19</v>
      </c>
      <c r="G21">
        <v>15</v>
      </c>
      <c r="H21">
        <v>15</v>
      </c>
      <c r="I21">
        <v>15</v>
      </c>
      <c r="J21">
        <v>17</v>
      </c>
      <c r="K21">
        <v>13</v>
      </c>
      <c r="L21">
        <v>19</v>
      </c>
      <c r="M21">
        <f t="shared" si="2"/>
        <v>16.399999999999999</v>
      </c>
      <c r="N21">
        <f>M21/33</f>
        <v>0.49696969696969695</v>
      </c>
      <c r="P21" t="s">
        <v>14</v>
      </c>
    </row>
    <row r="24" spans="2:16">
      <c r="B24" t="s">
        <v>11</v>
      </c>
    </row>
    <row r="25" spans="2:16">
      <c r="B25" t="s">
        <v>12</v>
      </c>
      <c r="C25">
        <v>1</v>
      </c>
      <c r="D25">
        <v>2</v>
      </c>
      <c r="E25">
        <v>3</v>
      </c>
      <c r="F25">
        <v>4</v>
      </c>
      <c r="G25">
        <v>5</v>
      </c>
      <c r="H25">
        <v>6</v>
      </c>
      <c r="I25">
        <v>7</v>
      </c>
      <c r="J25">
        <v>8</v>
      </c>
      <c r="K25">
        <v>9</v>
      </c>
      <c r="L25">
        <v>10</v>
      </c>
      <c r="M25" s="1" t="s">
        <v>3</v>
      </c>
      <c r="N25" s="2" t="s">
        <v>4</v>
      </c>
    </row>
    <row r="26" spans="2:16">
      <c r="B26" t="s">
        <v>0</v>
      </c>
      <c r="C26">
        <v>50</v>
      </c>
      <c r="D26">
        <v>50</v>
      </c>
      <c r="E26">
        <v>61</v>
      </c>
      <c r="F26">
        <v>50</v>
      </c>
      <c r="G26">
        <v>50</v>
      </c>
      <c r="H26">
        <v>48</v>
      </c>
      <c r="I26">
        <v>43</v>
      </c>
      <c r="J26">
        <v>49</v>
      </c>
      <c r="K26">
        <v>49</v>
      </c>
      <c r="L26">
        <v>47</v>
      </c>
      <c r="M26">
        <f>SUM(C26:L26)/10</f>
        <v>49.7</v>
      </c>
      <c r="N26" s="3">
        <f>M26/100</f>
        <v>0.49700000000000005</v>
      </c>
      <c r="P26" t="s">
        <v>13</v>
      </c>
    </row>
    <row r="27" spans="2:16">
      <c r="B27" t="s">
        <v>1</v>
      </c>
      <c r="C27">
        <v>37</v>
      </c>
      <c r="D27">
        <v>40</v>
      </c>
      <c r="E27">
        <v>48</v>
      </c>
      <c r="F27">
        <v>38</v>
      </c>
      <c r="G27">
        <v>41</v>
      </c>
      <c r="H27">
        <v>35</v>
      </c>
      <c r="I27">
        <v>32</v>
      </c>
      <c r="J27">
        <v>38</v>
      </c>
      <c r="K27">
        <v>37</v>
      </c>
      <c r="L27">
        <v>38</v>
      </c>
      <c r="M27">
        <f t="shared" ref="M27:M28" si="3">SUM(C27:L27)/10</f>
        <v>38.4</v>
      </c>
      <c r="N27">
        <f>M27/67</f>
        <v>0.57313432835820899</v>
      </c>
    </row>
    <row r="28" spans="2:16">
      <c r="B28" t="s">
        <v>2</v>
      </c>
      <c r="C28">
        <v>13</v>
      </c>
      <c r="D28">
        <v>10</v>
      </c>
      <c r="E28">
        <v>13</v>
      </c>
      <c r="F28">
        <v>12</v>
      </c>
      <c r="G28">
        <v>9</v>
      </c>
      <c r="H28">
        <v>13</v>
      </c>
      <c r="I28">
        <v>11</v>
      </c>
      <c r="J28">
        <v>11</v>
      </c>
      <c r="K28">
        <v>12</v>
      </c>
      <c r="L28">
        <v>9</v>
      </c>
      <c r="M28">
        <f t="shared" si="3"/>
        <v>11.3</v>
      </c>
      <c r="N28">
        <f>M28/33</f>
        <v>0.34242424242424246</v>
      </c>
    </row>
    <row r="31" spans="2:16">
      <c r="B31" t="s">
        <v>16</v>
      </c>
    </row>
    <row r="32" spans="2:16">
      <c r="B32" t="s">
        <v>29</v>
      </c>
      <c r="C32">
        <v>1</v>
      </c>
      <c r="D32">
        <v>2</v>
      </c>
      <c r="E32">
        <v>3</v>
      </c>
      <c r="F32">
        <v>4</v>
      </c>
      <c r="G32">
        <v>5</v>
      </c>
      <c r="H32">
        <v>6</v>
      </c>
      <c r="I32">
        <v>7</v>
      </c>
      <c r="J32">
        <v>8</v>
      </c>
      <c r="K32">
        <v>9</v>
      </c>
      <c r="L32">
        <v>10</v>
      </c>
      <c r="M32" s="1" t="s">
        <v>3</v>
      </c>
      <c r="N32" s="2" t="s">
        <v>4</v>
      </c>
    </row>
    <row r="33" spans="2:16">
      <c r="B33" t="s">
        <v>0</v>
      </c>
      <c r="C33">
        <v>57</v>
      </c>
      <c r="D33">
        <v>65</v>
      </c>
      <c r="E33">
        <v>64</v>
      </c>
      <c r="F33">
        <v>66</v>
      </c>
      <c r="G33">
        <v>66</v>
      </c>
      <c r="H33">
        <v>69</v>
      </c>
      <c r="I33">
        <v>67</v>
      </c>
      <c r="J33">
        <v>65</v>
      </c>
      <c r="K33">
        <v>67</v>
      </c>
      <c r="L33">
        <v>70</v>
      </c>
      <c r="M33">
        <f>SUM(C33:L33)/10</f>
        <v>65.599999999999994</v>
      </c>
      <c r="N33" s="3">
        <f>M33/100</f>
        <v>0.65599999999999992</v>
      </c>
      <c r="P33" t="s">
        <v>17</v>
      </c>
    </row>
    <row r="34" spans="2:16">
      <c r="B34" t="s">
        <v>1</v>
      </c>
      <c r="C34">
        <v>39</v>
      </c>
      <c r="D34">
        <v>51</v>
      </c>
      <c r="E34">
        <v>54</v>
      </c>
      <c r="F34">
        <v>55</v>
      </c>
      <c r="G34">
        <v>57</v>
      </c>
      <c r="H34">
        <v>53</v>
      </c>
      <c r="I34">
        <v>50</v>
      </c>
      <c r="J34">
        <v>51</v>
      </c>
      <c r="K34">
        <v>54</v>
      </c>
      <c r="L34">
        <v>56</v>
      </c>
      <c r="M34">
        <f t="shared" ref="M34:M35" si="4">SUM(C34:L34)/10</f>
        <v>52</v>
      </c>
      <c r="N34">
        <f>M34/67</f>
        <v>0.77611940298507465</v>
      </c>
    </row>
    <row r="35" spans="2:16">
      <c r="B35" t="s">
        <v>2</v>
      </c>
      <c r="C35">
        <v>18</v>
      </c>
      <c r="D35">
        <v>14</v>
      </c>
      <c r="E35">
        <v>10</v>
      </c>
      <c r="F35">
        <v>11</v>
      </c>
      <c r="G35">
        <v>9</v>
      </c>
      <c r="H35">
        <v>16</v>
      </c>
      <c r="I35">
        <v>17</v>
      </c>
      <c r="J35">
        <v>14</v>
      </c>
      <c r="K35">
        <v>13</v>
      </c>
      <c r="L35">
        <v>14</v>
      </c>
      <c r="M35">
        <f t="shared" si="4"/>
        <v>13.6</v>
      </c>
      <c r="N35">
        <f>M35/33</f>
        <v>0.41212121212121211</v>
      </c>
    </row>
    <row r="38" spans="2:16">
      <c r="B38" t="s">
        <v>36</v>
      </c>
    </row>
    <row r="39" spans="2:16">
      <c r="B39" t="s">
        <v>32</v>
      </c>
      <c r="C39">
        <v>1</v>
      </c>
      <c r="D39">
        <v>2</v>
      </c>
      <c r="E39">
        <v>3</v>
      </c>
      <c r="F39">
        <v>4</v>
      </c>
      <c r="G39">
        <v>5</v>
      </c>
      <c r="H39">
        <v>6</v>
      </c>
      <c r="I39">
        <v>7</v>
      </c>
      <c r="J39">
        <v>8</v>
      </c>
      <c r="K39">
        <v>9</v>
      </c>
      <c r="L39">
        <v>10</v>
      </c>
      <c r="M39" s="1" t="s">
        <v>3</v>
      </c>
      <c r="N39" s="2" t="s">
        <v>4</v>
      </c>
    </row>
    <row r="40" spans="2:16">
      <c r="B40" t="s">
        <v>33</v>
      </c>
      <c r="C40">
        <v>45</v>
      </c>
      <c r="D40">
        <v>37</v>
      </c>
      <c r="E40">
        <v>43</v>
      </c>
      <c r="F40">
        <v>35</v>
      </c>
      <c r="G40">
        <v>43</v>
      </c>
      <c r="H40">
        <v>41</v>
      </c>
      <c r="I40">
        <v>38</v>
      </c>
      <c r="J40">
        <v>34</v>
      </c>
      <c r="K40">
        <v>38</v>
      </c>
      <c r="L40">
        <v>42</v>
      </c>
      <c r="M40">
        <f>SUM(C40:L40)/10</f>
        <v>39.6</v>
      </c>
      <c r="N40" s="3">
        <f>M40/60</f>
        <v>0.66</v>
      </c>
      <c r="P40" t="s">
        <v>37</v>
      </c>
    </row>
    <row r="41" spans="2:16">
      <c r="B41" t="s">
        <v>34</v>
      </c>
      <c r="C41">
        <v>32</v>
      </c>
      <c r="D41">
        <v>28</v>
      </c>
      <c r="E41">
        <v>34</v>
      </c>
      <c r="F41">
        <v>26</v>
      </c>
      <c r="G41">
        <v>32</v>
      </c>
      <c r="H41">
        <v>30</v>
      </c>
      <c r="I41">
        <v>29</v>
      </c>
      <c r="J41">
        <v>26</v>
      </c>
      <c r="K41">
        <v>28</v>
      </c>
      <c r="L41">
        <v>33</v>
      </c>
      <c r="M41">
        <f t="shared" ref="M41:M42" si="5">SUM(C41:L41)/10</f>
        <v>29.8</v>
      </c>
      <c r="N41">
        <f>M41/42</f>
        <v>0.70952380952380956</v>
      </c>
    </row>
    <row r="42" spans="2:16">
      <c r="B42" t="s">
        <v>35</v>
      </c>
      <c r="C42">
        <v>13</v>
      </c>
      <c r="D42">
        <v>9</v>
      </c>
      <c r="E42">
        <v>9</v>
      </c>
      <c r="F42">
        <v>9</v>
      </c>
      <c r="G42">
        <v>11</v>
      </c>
      <c r="H42">
        <v>11</v>
      </c>
      <c r="I42">
        <v>9</v>
      </c>
      <c r="J42">
        <v>8</v>
      </c>
      <c r="K42">
        <v>10</v>
      </c>
      <c r="L42">
        <v>9</v>
      </c>
      <c r="M42">
        <f t="shared" si="5"/>
        <v>9.8000000000000007</v>
      </c>
      <c r="N42">
        <f>M42/18</f>
        <v>0.54444444444444451</v>
      </c>
    </row>
    <row r="45" spans="2:16">
      <c r="B45" t="s">
        <v>18</v>
      </c>
    </row>
    <row r="46" spans="2:16">
      <c r="B46" t="s">
        <v>19</v>
      </c>
      <c r="C46">
        <v>1</v>
      </c>
      <c r="D46">
        <v>2</v>
      </c>
      <c r="E46">
        <v>3</v>
      </c>
      <c r="F46">
        <v>4</v>
      </c>
      <c r="G46">
        <v>5</v>
      </c>
      <c r="H46">
        <v>6</v>
      </c>
      <c r="I46">
        <v>7</v>
      </c>
      <c r="J46">
        <v>8</v>
      </c>
      <c r="K46">
        <v>9</v>
      </c>
      <c r="L46">
        <v>10</v>
      </c>
      <c r="M46" s="1" t="s">
        <v>3</v>
      </c>
      <c r="N46" s="2" t="s">
        <v>4</v>
      </c>
    </row>
    <row r="47" spans="2:16">
      <c r="B47" t="s">
        <v>20</v>
      </c>
      <c r="C47">
        <v>82</v>
      </c>
      <c r="D47">
        <v>85</v>
      </c>
      <c r="E47">
        <v>89</v>
      </c>
      <c r="F47">
        <v>85</v>
      </c>
      <c r="G47">
        <v>85</v>
      </c>
      <c r="H47">
        <v>82</v>
      </c>
      <c r="I47">
        <v>82</v>
      </c>
      <c r="J47">
        <v>90</v>
      </c>
      <c r="K47">
        <v>85</v>
      </c>
      <c r="L47">
        <v>84</v>
      </c>
      <c r="M47">
        <f>SUM(C47:L47)/10</f>
        <v>84.9</v>
      </c>
      <c r="N47" s="3">
        <f>M47/112</f>
        <v>0.75803571428571437</v>
      </c>
      <c r="P47" t="s">
        <v>26</v>
      </c>
    </row>
    <row r="48" spans="2:16">
      <c r="B48" t="s">
        <v>21</v>
      </c>
      <c r="C48">
        <v>21</v>
      </c>
      <c r="D48">
        <v>23</v>
      </c>
      <c r="E48">
        <v>26</v>
      </c>
      <c r="F48">
        <v>21</v>
      </c>
      <c r="G48">
        <v>23</v>
      </c>
      <c r="H48">
        <v>22</v>
      </c>
      <c r="I48">
        <v>23</v>
      </c>
      <c r="J48">
        <v>26</v>
      </c>
      <c r="K48">
        <v>23</v>
      </c>
      <c r="L48">
        <v>23</v>
      </c>
      <c r="M48">
        <f t="shared" ref="M48:M49" si="6">SUM(C48:L48)/10</f>
        <v>23.1</v>
      </c>
      <c r="N48">
        <f>M48/38</f>
        <v>0.60789473684210527</v>
      </c>
    </row>
    <row r="49" spans="2:16">
      <c r="B49" t="s">
        <v>22</v>
      </c>
      <c r="C49">
        <v>61</v>
      </c>
      <c r="D49">
        <v>62</v>
      </c>
      <c r="E49">
        <v>63</v>
      </c>
      <c r="F49">
        <v>64</v>
      </c>
      <c r="G49">
        <v>62</v>
      </c>
      <c r="H49">
        <v>60</v>
      </c>
      <c r="I49">
        <v>59</v>
      </c>
      <c r="J49">
        <v>64</v>
      </c>
      <c r="K49">
        <v>62</v>
      </c>
      <c r="L49">
        <v>61</v>
      </c>
      <c r="M49">
        <f t="shared" si="6"/>
        <v>61.8</v>
      </c>
      <c r="N49">
        <f>M49/74</f>
        <v>0.83513513513513504</v>
      </c>
    </row>
    <row r="52" spans="2:16">
      <c r="B52" t="s">
        <v>136</v>
      </c>
    </row>
    <row r="53" spans="2:16">
      <c r="B53" t="s">
        <v>30</v>
      </c>
      <c r="C53">
        <v>1</v>
      </c>
      <c r="D53">
        <v>2</v>
      </c>
      <c r="E53">
        <v>3</v>
      </c>
      <c r="F53">
        <v>4</v>
      </c>
      <c r="G53">
        <v>5</v>
      </c>
      <c r="H53">
        <v>6</v>
      </c>
      <c r="I53">
        <v>7</v>
      </c>
      <c r="J53">
        <v>8</v>
      </c>
      <c r="K53">
        <v>9</v>
      </c>
      <c r="L53">
        <v>10</v>
      </c>
      <c r="M53" s="1" t="s">
        <v>3</v>
      </c>
      <c r="N53" s="2" t="s">
        <v>4</v>
      </c>
    </row>
    <row r="54" spans="2:16">
      <c r="B54" t="s">
        <v>20</v>
      </c>
      <c r="C54">
        <v>92</v>
      </c>
      <c r="D54">
        <v>88</v>
      </c>
      <c r="E54">
        <v>96</v>
      </c>
      <c r="F54">
        <v>87</v>
      </c>
      <c r="G54">
        <v>86</v>
      </c>
      <c r="H54">
        <v>96</v>
      </c>
      <c r="I54">
        <v>87</v>
      </c>
      <c r="J54">
        <v>89</v>
      </c>
      <c r="K54">
        <v>94</v>
      </c>
      <c r="L54">
        <v>92</v>
      </c>
      <c r="M54">
        <f>SUM(C54:L54)/10</f>
        <v>90.7</v>
      </c>
      <c r="N54" s="3">
        <f>M54/112</f>
        <v>0.80982142857142858</v>
      </c>
      <c r="P54" t="s">
        <v>25</v>
      </c>
    </row>
    <row r="55" spans="2:16">
      <c r="B55" t="s">
        <v>21</v>
      </c>
      <c r="C55">
        <v>32</v>
      </c>
      <c r="D55">
        <v>27</v>
      </c>
      <c r="E55">
        <v>33</v>
      </c>
      <c r="F55">
        <v>29</v>
      </c>
      <c r="G55">
        <v>20</v>
      </c>
      <c r="H55">
        <v>34</v>
      </c>
      <c r="I55">
        <v>27</v>
      </c>
      <c r="J55">
        <v>33</v>
      </c>
      <c r="K55">
        <v>31</v>
      </c>
      <c r="L55">
        <v>31</v>
      </c>
      <c r="M55">
        <f t="shared" ref="M55:M56" si="7">SUM(C55:L55)/10</f>
        <v>29.7</v>
      </c>
      <c r="N55">
        <f>M55/38</f>
        <v>0.78157894736842104</v>
      </c>
      <c r="P55" t="s">
        <v>23</v>
      </c>
    </row>
    <row r="56" spans="2:16">
      <c r="B56" t="s">
        <v>22</v>
      </c>
      <c r="C56">
        <v>60</v>
      </c>
      <c r="D56">
        <v>61</v>
      </c>
      <c r="E56">
        <v>63</v>
      </c>
      <c r="F56">
        <v>58</v>
      </c>
      <c r="G56">
        <v>66</v>
      </c>
      <c r="H56">
        <v>62</v>
      </c>
      <c r="I56">
        <v>60</v>
      </c>
      <c r="J56">
        <v>56</v>
      </c>
      <c r="K56">
        <v>63</v>
      </c>
      <c r="L56">
        <v>61</v>
      </c>
      <c r="M56">
        <f t="shared" si="7"/>
        <v>61</v>
      </c>
      <c r="N56">
        <f>M56/74</f>
        <v>0.82432432432432434</v>
      </c>
      <c r="P56" t="s">
        <v>24</v>
      </c>
    </row>
    <row r="59" spans="2:16">
      <c r="B59" t="s">
        <v>27</v>
      </c>
    </row>
    <row r="60" spans="2:16">
      <c r="B60" t="s">
        <v>31</v>
      </c>
      <c r="C60">
        <v>1</v>
      </c>
      <c r="D60">
        <v>2</v>
      </c>
      <c r="E60">
        <v>3</v>
      </c>
      <c r="F60">
        <v>4</v>
      </c>
      <c r="G60">
        <v>5</v>
      </c>
      <c r="H60">
        <v>6</v>
      </c>
      <c r="I60">
        <v>7</v>
      </c>
      <c r="J60">
        <v>8</v>
      </c>
      <c r="K60">
        <v>9</v>
      </c>
      <c r="L60">
        <v>10</v>
      </c>
      <c r="M60" s="1" t="s">
        <v>3</v>
      </c>
      <c r="N60" s="2" t="s">
        <v>4</v>
      </c>
    </row>
    <row r="61" spans="2:16">
      <c r="B61" t="s">
        <v>20</v>
      </c>
      <c r="C61">
        <v>68</v>
      </c>
      <c r="D61">
        <v>70</v>
      </c>
      <c r="E61">
        <v>69</v>
      </c>
      <c r="F61">
        <v>70</v>
      </c>
      <c r="G61">
        <v>70</v>
      </c>
      <c r="H61">
        <v>70</v>
      </c>
      <c r="I61">
        <v>69</v>
      </c>
      <c r="J61">
        <v>69</v>
      </c>
      <c r="K61">
        <v>70</v>
      </c>
      <c r="L61">
        <v>67</v>
      </c>
      <c r="M61">
        <f>SUM(C61:L61)/10</f>
        <v>69.2</v>
      </c>
      <c r="N61">
        <f>M61/112</f>
        <v>0.61785714285714288</v>
      </c>
    </row>
    <row r="62" spans="2:16">
      <c r="B62" t="s">
        <v>21</v>
      </c>
      <c r="C62">
        <v>0</v>
      </c>
      <c r="D62">
        <v>1</v>
      </c>
      <c r="E62">
        <v>2</v>
      </c>
      <c r="F62">
        <v>0</v>
      </c>
      <c r="G62">
        <v>1</v>
      </c>
      <c r="H62">
        <v>1</v>
      </c>
      <c r="I62">
        <v>1</v>
      </c>
      <c r="J62">
        <v>1</v>
      </c>
      <c r="K62">
        <v>2</v>
      </c>
      <c r="L62">
        <v>0</v>
      </c>
      <c r="M62">
        <f t="shared" ref="M62:M63" si="8">SUM(C62:L62)/10</f>
        <v>0.9</v>
      </c>
      <c r="N62">
        <f>M62/38</f>
        <v>2.368421052631579E-2</v>
      </c>
      <c r="P62" t="s">
        <v>28</v>
      </c>
    </row>
    <row r="63" spans="2:16">
      <c r="B63" t="s">
        <v>22</v>
      </c>
      <c r="C63">
        <v>68</v>
      </c>
      <c r="D63">
        <v>69</v>
      </c>
      <c r="E63">
        <v>67</v>
      </c>
      <c r="F63">
        <v>70</v>
      </c>
      <c r="G63">
        <v>69</v>
      </c>
      <c r="H63">
        <v>69</v>
      </c>
      <c r="I63">
        <v>68</v>
      </c>
      <c r="J63">
        <v>68</v>
      </c>
      <c r="K63">
        <v>68</v>
      </c>
      <c r="L63">
        <v>67</v>
      </c>
      <c r="M63">
        <f t="shared" si="8"/>
        <v>68.3</v>
      </c>
      <c r="N63">
        <f>M63/74</f>
        <v>0.92297297297297298</v>
      </c>
    </row>
    <row r="66" spans="2:16">
      <c r="B66" t="s">
        <v>149</v>
      </c>
    </row>
    <row r="67" spans="2:16">
      <c r="B67" t="s">
        <v>150</v>
      </c>
      <c r="C67">
        <v>1</v>
      </c>
      <c r="D67">
        <v>2</v>
      </c>
      <c r="E67">
        <v>3</v>
      </c>
      <c r="F67">
        <v>4</v>
      </c>
      <c r="G67">
        <v>5</v>
      </c>
      <c r="H67">
        <v>6</v>
      </c>
      <c r="I67">
        <v>7</v>
      </c>
      <c r="J67">
        <v>8</v>
      </c>
      <c r="K67">
        <v>9</v>
      </c>
      <c r="L67">
        <v>10</v>
      </c>
      <c r="M67" s="1" t="s">
        <v>3</v>
      </c>
      <c r="N67" s="2" t="s">
        <v>4</v>
      </c>
    </row>
    <row r="68" spans="2:16">
      <c r="B68" t="s">
        <v>151</v>
      </c>
      <c r="C68">
        <v>75</v>
      </c>
      <c r="D68">
        <v>76</v>
      </c>
      <c r="E68">
        <v>78</v>
      </c>
      <c r="F68">
        <v>77</v>
      </c>
      <c r="G68">
        <v>76</v>
      </c>
      <c r="H68">
        <v>76</v>
      </c>
      <c r="I68">
        <v>77</v>
      </c>
      <c r="J68">
        <v>77</v>
      </c>
      <c r="K68">
        <v>75</v>
      </c>
      <c r="L68">
        <v>76</v>
      </c>
      <c r="M68">
        <f>SUM(C68:L68)/10</f>
        <v>76.3</v>
      </c>
      <c r="N68" s="3">
        <f>M68/97</f>
        <v>0.78659793814432988</v>
      </c>
    </row>
    <row r="69" spans="2:16">
      <c r="B69" t="s">
        <v>152</v>
      </c>
      <c r="C69">
        <v>44</v>
      </c>
      <c r="D69">
        <v>45</v>
      </c>
      <c r="E69">
        <v>47</v>
      </c>
      <c r="F69">
        <v>46</v>
      </c>
      <c r="G69">
        <v>46</v>
      </c>
      <c r="H69">
        <v>45</v>
      </c>
      <c r="I69">
        <v>46</v>
      </c>
      <c r="J69">
        <v>46</v>
      </c>
      <c r="K69">
        <v>46</v>
      </c>
      <c r="L69">
        <v>46</v>
      </c>
      <c r="M69">
        <f t="shared" ref="M69:M70" si="9">SUM(C69:L69)/10</f>
        <v>45.7</v>
      </c>
      <c r="N69">
        <f>M69/58</f>
        <v>0.7879310344827587</v>
      </c>
    </row>
    <row r="70" spans="2:16">
      <c r="B70" t="s">
        <v>153</v>
      </c>
      <c r="C70">
        <v>31</v>
      </c>
      <c r="D70">
        <v>31</v>
      </c>
      <c r="E70">
        <v>31</v>
      </c>
      <c r="F70">
        <v>31</v>
      </c>
      <c r="G70">
        <v>30</v>
      </c>
      <c r="H70">
        <v>31</v>
      </c>
      <c r="I70">
        <v>31</v>
      </c>
      <c r="J70">
        <v>31</v>
      </c>
      <c r="K70">
        <v>29</v>
      </c>
      <c r="L70">
        <v>30</v>
      </c>
      <c r="M70">
        <f t="shared" si="9"/>
        <v>30.6</v>
      </c>
      <c r="N70">
        <f>M70/39</f>
        <v>0.7846153846153846</v>
      </c>
    </row>
    <row r="73" spans="2:16">
      <c r="B73" t="s">
        <v>138</v>
      </c>
    </row>
    <row r="74" spans="2:16">
      <c r="B74" t="s">
        <v>163</v>
      </c>
      <c r="C74">
        <v>1</v>
      </c>
      <c r="D74">
        <v>2</v>
      </c>
      <c r="E74">
        <v>3</v>
      </c>
      <c r="F74">
        <v>4</v>
      </c>
      <c r="G74">
        <v>5</v>
      </c>
      <c r="H74">
        <v>6</v>
      </c>
      <c r="I74">
        <v>7</v>
      </c>
      <c r="J74">
        <v>8</v>
      </c>
      <c r="K74">
        <v>9</v>
      </c>
      <c r="L74">
        <v>10</v>
      </c>
      <c r="M74" s="1" t="s">
        <v>3</v>
      </c>
      <c r="N74" s="2" t="s">
        <v>4</v>
      </c>
    </row>
    <row r="75" spans="2:16">
      <c r="B75" t="s">
        <v>130</v>
      </c>
      <c r="C75">
        <f>SUM(C76:C77)</f>
        <v>370</v>
      </c>
      <c r="D75">
        <f t="shared" ref="D75:L75" si="10">SUM(D76:D77)</f>
        <v>358</v>
      </c>
      <c r="E75">
        <f t="shared" si="10"/>
        <v>377</v>
      </c>
      <c r="F75">
        <f t="shared" si="10"/>
        <v>368</v>
      </c>
      <c r="G75">
        <f t="shared" si="10"/>
        <v>365</v>
      </c>
      <c r="H75">
        <f t="shared" si="10"/>
        <v>370</v>
      </c>
      <c r="I75">
        <f t="shared" si="10"/>
        <v>368</v>
      </c>
      <c r="J75">
        <f t="shared" si="10"/>
        <v>342</v>
      </c>
      <c r="K75">
        <f t="shared" si="10"/>
        <v>371</v>
      </c>
      <c r="L75">
        <f t="shared" si="10"/>
        <v>362</v>
      </c>
      <c r="M75">
        <f>SUM(C75:L75)/10</f>
        <v>365.1</v>
      </c>
      <c r="N75" s="3">
        <f>M75/400</f>
        <v>0.91275000000000006</v>
      </c>
      <c r="P75" t="s">
        <v>132</v>
      </c>
    </row>
    <row r="76" spans="2:16">
      <c r="B76" t="s">
        <v>129</v>
      </c>
      <c r="C76">
        <v>194</v>
      </c>
      <c r="D76">
        <v>181</v>
      </c>
      <c r="E76">
        <v>195</v>
      </c>
      <c r="F76">
        <v>195</v>
      </c>
      <c r="G76">
        <v>194</v>
      </c>
      <c r="H76">
        <v>197</v>
      </c>
      <c r="I76">
        <v>186</v>
      </c>
      <c r="J76">
        <v>159</v>
      </c>
      <c r="K76">
        <v>190</v>
      </c>
      <c r="L76">
        <v>187</v>
      </c>
      <c r="M76">
        <f t="shared" ref="M76:M77" si="11">SUM(C76:L76)/10</f>
        <v>187.8</v>
      </c>
      <c r="N76">
        <f>M76/200</f>
        <v>0.93900000000000006</v>
      </c>
    </row>
    <row r="77" spans="2:16">
      <c r="B77" t="s">
        <v>128</v>
      </c>
      <c r="C77">
        <v>176</v>
      </c>
      <c r="D77">
        <v>177</v>
      </c>
      <c r="E77">
        <v>182</v>
      </c>
      <c r="F77">
        <v>173</v>
      </c>
      <c r="G77">
        <v>171</v>
      </c>
      <c r="H77">
        <v>173</v>
      </c>
      <c r="I77">
        <v>182</v>
      </c>
      <c r="J77">
        <v>183</v>
      </c>
      <c r="K77">
        <v>181</v>
      </c>
      <c r="L77">
        <v>175</v>
      </c>
      <c r="M77">
        <f t="shared" si="11"/>
        <v>177.3</v>
      </c>
      <c r="N77">
        <f>M77/200</f>
        <v>0.88650000000000007</v>
      </c>
    </row>
    <row r="80" spans="2:16">
      <c r="B80" t="s">
        <v>139</v>
      </c>
    </row>
    <row r="81" spans="2:16">
      <c r="B81" t="s">
        <v>131</v>
      </c>
      <c r="C81">
        <v>1</v>
      </c>
      <c r="D81">
        <v>2</v>
      </c>
      <c r="E81">
        <v>3</v>
      </c>
      <c r="F81">
        <v>4</v>
      </c>
      <c r="G81">
        <v>5</v>
      </c>
      <c r="H81">
        <v>6</v>
      </c>
      <c r="I81">
        <v>7</v>
      </c>
      <c r="J81">
        <v>8</v>
      </c>
      <c r="K81">
        <v>9</v>
      </c>
      <c r="L81">
        <v>10</v>
      </c>
      <c r="M81" s="1" t="s">
        <v>3</v>
      </c>
      <c r="N81" s="2" t="s">
        <v>4</v>
      </c>
    </row>
    <row r="82" spans="2:16">
      <c r="B82" t="s">
        <v>130</v>
      </c>
      <c r="C82">
        <f>SUM(C83:C84)</f>
        <v>257</v>
      </c>
      <c r="D82">
        <f t="shared" ref="D82" si="12">SUM(D83:D84)</f>
        <v>255</v>
      </c>
      <c r="E82">
        <f t="shared" ref="E82" si="13">SUM(E83:E84)</f>
        <v>346</v>
      </c>
      <c r="F82">
        <f t="shared" ref="F82" si="14">SUM(F83:F84)</f>
        <v>221</v>
      </c>
      <c r="G82">
        <f t="shared" ref="G82" si="15">SUM(G83:G84)</f>
        <v>272</v>
      </c>
      <c r="H82">
        <f t="shared" ref="H82" si="16">SUM(H83:H84)</f>
        <v>339</v>
      </c>
      <c r="I82">
        <f t="shared" ref="I82" si="17">SUM(I83:I84)</f>
        <v>262</v>
      </c>
      <c r="J82">
        <f t="shared" ref="J82" si="18">SUM(J83:J84)</f>
        <v>301</v>
      </c>
      <c r="K82">
        <f t="shared" ref="K82" si="19">SUM(K83:K84)</f>
        <v>259</v>
      </c>
      <c r="L82">
        <f t="shared" ref="L82" si="20">SUM(L83:L84)</f>
        <v>262</v>
      </c>
      <c r="M82">
        <f>SUM(C82:L82)/10</f>
        <v>277.39999999999998</v>
      </c>
      <c r="N82" s="3">
        <f>M82/400</f>
        <v>0.69349999999999989</v>
      </c>
      <c r="P82" t="s">
        <v>133</v>
      </c>
    </row>
    <row r="83" spans="2:16">
      <c r="B83" t="s">
        <v>129</v>
      </c>
      <c r="C83">
        <v>125</v>
      </c>
      <c r="D83">
        <v>168</v>
      </c>
      <c r="E83" s="3">
        <v>178</v>
      </c>
      <c r="F83">
        <v>53</v>
      </c>
      <c r="G83">
        <v>87</v>
      </c>
      <c r="H83" s="3">
        <v>165</v>
      </c>
      <c r="I83">
        <v>106</v>
      </c>
      <c r="J83">
        <v>189</v>
      </c>
      <c r="K83">
        <v>105</v>
      </c>
      <c r="L83">
        <v>107</v>
      </c>
      <c r="M83">
        <f t="shared" ref="M83:M84" si="21">SUM(C83:L83)/10</f>
        <v>128.30000000000001</v>
      </c>
      <c r="N83">
        <f>M83/200</f>
        <v>0.64150000000000007</v>
      </c>
    </row>
    <row r="84" spans="2:16">
      <c r="B84" t="s">
        <v>128</v>
      </c>
      <c r="C84">
        <v>132</v>
      </c>
      <c r="D84">
        <v>87</v>
      </c>
      <c r="E84" s="3">
        <v>168</v>
      </c>
      <c r="F84">
        <v>168</v>
      </c>
      <c r="G84">
        <v>185</v>
      </c>
      <c r="H84" s="3">
        <v>174</v>
      </c>
      <c r="I84">
        <v>156</v>
      </c>
      <c r="J84">
        <v>112</v>
      </c>
      <c r="K84">
        <v>154</v>
      </c>
      <c r="L84">
        <v>155</v>
      </c>
      <c r="M84">
        <f t="shared" si="21"/>
        <v>149.1</v>
      </c>
      <c r="N84">
        <f>M84/200</f>
        <v>0.74549999999999994</v>
      </c>
    </row>
    <row r="87" spans="2:16">
      <c r="B87" t="s">
        <v>140</v>
      </c>
    </row>
    <row r="88" spans="2:16">
      <c r="B88" t="s">
        <v>134</v>
      </c>
      <c r="C88">
        <v>1</v>
      </c>
      <c r="D88">
        <v>2</v>
      </c>
      <c r="E88">
        <v>3</v>
      </c>
      <c r="F88">
        <v>4</v>
      </c>
      <c r="G88">
        <v>5</v>
      </c>
      <c r="H88">
        <v>6</v>
      </c>
      <c r="I88">
        <v>7</v>
      </c>
      <c r="J88">
        <v>8</v>
      </c>
      <c r="K88">
        <v>9</v>
      </c>
      <c r="L88">
        <v>10</v>
      </c>
      <c r="M88" s="1" t="s">
        <v>3</v>
      </c>
      <c r="N88" s="2" t="s">
        <v>4</v>
      </c>
    </row>
    <row r="89" spans="2:16">
      <c r="B89" t="s">
        <v>130</v>
      </c>
      <c r="C89">
        <f>SUM(C90:C91)</f>
        <v>207</v>
      </c>
      <c r="D89">
        <f t="shared" ref="D89" si="22">SUM(D90:D91)</f>
        <v>181</v>
      </c>
      <c r="E89">
        <f t="shared" ref="E89" si="23">SUM(E90:E91)</f>
        <v>185</v>
      </c>
      <c r="F89">
        <f t="shared" ref="F89" si="24">SUM(F90:F91)</f>
        <v>195</v>
      </c>
      <c r="G89">
        <f t="shared" ref="G89" si="25">SUM(G90:G91)</f>
        <v>201</v>
      </c>
      <c r="H89">
        <f t="shared" ref="H89" si="26">SUM(H90:H91)</f>
        <v>193</v>
      </c>
      <c r="I89">
        <f t="shared" ref="I89" si="27">SUM(I90:I91)</f>
        <v>211</v>
      </c>
      <c r="J89">
        <f t="shared" ref="J89" si="28">SUM(J90:J91)</f>
        <v>210</v>
      </c>
      <c r="K89">
        <f t="shared" ref="K89" si="29">SUM(K90:K91)</f>
        <v>187</v>
      </c>
      <c r="L89">
        <f t="shared" ref="L89" si="30">SUM(L90:L91)</f>
        <v>214</v>
      </c>
      <c r="M89">
        <f>SUM(C89:L89)/10</f>
        <v>198.4</v>
      </c>
      <c r="N89" s="3">
        <f>M89/400</f>
        <v>0.496</v>
      </c>
      <c r="P89" t="s">
        <v>135</v>
      </c>
    </row>
    <row r="90" spans="2:16">
      <c r="B90" t="s">
        <v>129</v>
      </c>
      <c r="C90">
        <v>140</v>
      </c>
      <c r="D90">
        <v>35</v>
      </c>
      <c r="E90" s="8">
        <v>16</v>
      </c>
      <c r="F90" s="8">
        <v>21</v>
      </c>
      <c r="G90" s="8">
        <v>34</v>
      </c>
      <c r="H90" s="8">
        <v>44</v>
      </c>
      <c r="I90">
        <v>81</v>
      </c>
      <c r="J90">
        <v>152</v>
      </c>
      <c r="K90">
        <v>15</v>
      </c>
      <c r="L90">
        <v>174</v>
      </c>
      <c r="M90">
        <f t="shared" ref="M90:M91" si="31">SUM(C90:L90)/10</f>
        <v>71.2</v>
      </c>
      <c r="N90">
        <f>M90/200</f>
        <v>0.35600000000000004</v>
      </c>
    </row>
    <row r="91" spans="2:16">
      <c r="B91" t="s">
        <v>128</v>
      </c>
      <c r="C91">
        <v>67</v>
      </c>
      <c r="D91">
        <v>146</v>
      </c>
      <c r="E91" s="8">
        <v>169</v>
      </c>
      <c r="F91" s="8">
        <v>174</v>
      </c>
      <c r="G91" s="8">
        <v>167</v>
      </c>
      <c r="H91" s="8">
        <v>149</v>
      </c>
      <c r="I91">
        <v>130</v>
      </c>
      <c r="J91">
        <v>58</v>
      </c>
      <c r="K91">
        <v>172</v>
      </c>
      <c r="L91">
        <v>40</v>
      </c>
      <c r="M91">
        <f t="shared" si="31"/>
        <v>127.2</v>
      </c>
      <c r="N91">
        <f>M91/200</f>
        <v>0.63600000000000001</v>
      </c>
    </row>
    <row r="94" spans="2:16">
      <c r="B94" t="s">
        <v>141</v>
      </c>
    </row>
    <row r="95" spans="2:16">
      <c r="B95" t="s">
        <v>134</v>
      </c>
      <c r="C95">
        <v>1</v>
      </c>
      <c r="D95">
        <v>2</v>
      </c>
      <c r="E95">
        <v>3</v>
      </c>
      <c r="F95">
        <v>4</v>
      </c>
      <c r="G95">
        <v>5</v>
      </c>
      <c r="H95">
        <v>6</v>
      </c>
      <c r="I95">
        <v>7</v>
      </c>
      <c r="J95">
        <v>8</v>
      </c>
      <c r="K95">
        <v>9</v>
      </c>
      <c r="L95">
        <v>10</v>
      </c>
      <c r="M95" s="1" t="s">
        <v>3</v>
      </c>
      <c r="N95" s="2" t="s">
        <v>4</v>
      </c>
    </row>
    <row r="96" spans="2:16">
      <c r="B96" t="s">
        <v>130</v>
      </c>
      <c r="C96">
        <f>SUM(C97:C98)</f>
        <v>219</v>
      </c>
      <c r="D96">
        <f t="shared" ref="D96" si="32">SUM(D97:D98)</f>
        <v>218</v>
      </c>
      <c r="E96">
        <f t="shared" ref="E96" si="33">SUM(E97:E98)</f>
        <v>202</v>
      </c>
      <c r="F96">
        <f t="shared" ref="F96" si="34">SUM(F97:F98)</f>
        <v>211</v>
      </c>
      <c r="G96">
        <f t="shared" ref="G96" si="35">SUM(G97:G98)</f>
        <v>226</v>
      </c>
      <c r="H96">
        <f t="shared" ref="H96" si="36">SUM(H97:H98)</f>
        <v>221</v>
      </c>
      <c r="I96">
        <f t="shared" ref="I96" si="37">SUM(I97:I98)</f>
        <v>202</v>
      </c>
      <c r="J96">
        <f t="shared" ref="J96" si="38">SUM(J97:J98)</f>
        <v>226</v>
      </c>
      <c r="K96">
        <f t="shared" ref="K96" si="39">SUM(K97:K98)</f>
        <v>216</v>
      </c>
      <c r="L96">
        <f t="shared" ref="L96" si="40">SUM(L97:L98)</f>
        <v>221</v>
      </c>
      <c r="M96">
        <f>SUM(C96:L96)/10</f>
        <v>216.2</v>
      </c>
      <c r="N96" s="3">
        <f>M96/400</f>
        <v>0.54049999999999998</v>
      </c>
      <c r="P96" t="s">
        <v>137</v>
      </c>
    </row>
    <row r="97" spans="2:16">
      <c r="B97" t="s">
        <v>129</v>
      </c>
      <c r="C97">
        <v>180</v>
      </c>
      <c r="D97">
        <v>166</v>
      </c>
      <c r="E97" s="8">
        <v>174</v>
      </c>
      <c r="F97" s="8">
        <v>176</v>
      </c>
      <c r="G97" s="8">
        <v>171</v>
      </c>
      <c r="H97" s="8">
        <v>170</v>
      </c>
      <c r="I97" s="8">
        <v>160</v>
      </c>
      <c r="J97" s="8">
        <v>182</v>
      </c>
      <c r="K97" s="8">
        <v>182</v>
      </c>
      <c r="L97" s="8">
        <v>165</v>
      </c>
      <c r="M97">
        <f t="shared" ref="M97:M98" si="41">SUM(C97:L97)/10</f>
        <v>172.6</v>
      </c>
      <c r="N97">
        <f>M97/200</f>
        <v>0.86299999999999999</v>
      </c>
    </row>
    <row r="98" spans="2:16">
      <c r="B98" t="s">
        <v>128</v>
      </c>
      <c r="C98">
        <v>39</v>
      </c>
      <c r="D98">
        <v>52</v>
      </c>
      <c r="E98" s="8">
        <v>28</v>
      </c>
      <c r="F98" s="8">
        <v>35</v>
      </c>
      <c r="G98" s="8">
        <v>55</v>
      </c>
      <c r="H98" s="8">
        <v>51</v>
      </c>
      <c r="I98" s="8">
        <v>42</v>
      </c>
      <c r="J98" s="8">
        <v>44</v>
      </c>
      <c r="K98" s="8">
        <v>34</v>
      </c>
      <c r="L98" s="8">
        <v>56</v>
      </c>
      <c r="M98">
        <f t="shared" si="41"/>
        <v>43.6</v>
      </c>
      <c r="N98">
        <f>M98/200</f>
        <v>0.218</v>
      </c>
    </row>
    <row r="101" spans="2:16">
      <c r="B101" t="s">
        <v>154</v>
      </c>
    </row>
    <row r="102" spans="2:16">
      <c r="B102" t="s">
        <v>134</v>
      </c>
      <c r="C102">
        <v>1</v>
      </c>
      <c r="D102">
        <v>2</v>
      </c>
      <c r="E102">
        <v>3</v>
      </c>
      <c r="F102">
        <v>4</v>
      </c>
      <c r="G102">
        <v>5</v>
      </c>
      <c r="H102">
        <v>6</v>
      </c>
      <c r="I102">
        <v>7</v>
      </c>
      <c r="J102">
        <v>8</v>
      </c>
      <c r="K102">
        <v>9</v>
      </c>
      <c r="L102">
        <v>10</v>
      </c>
      <c r="M102" s="1" t="s">
        <v>3</v>
      </c>
      <c r="N102" s="2" t="s">
        <v>4</v>
      </c>
    </row>
    <row r="103" spans="2:16">
      <c r="B103" t="s">
        <v>130</v>
      </c>
      <c r="C103">
        <f>SUM(C104:C105)</f>
        <v>205</v>
      </c>
      <c r="D103">
        <f t="shared" ref="D103:L103" si="42">SUM(D104:D105)</f>
        <v>235</v>
      </c>
      <c r="E103">
        <f t="shared" si="42"/>
        <v>204</v>
      </c>
      <c r="F103">
        <f t="shared" si="42"/>
        <v>212</v>
      </c>
      <c r="G103">
        <f t="shared" si="42"/>
        <v>238</v>
      </c>
      <c r="H103">
        <f t="shared" si="42"/>
        <v>207</v>
      </c>
      <c r="I103">
        <f t="shared" si="42"/>
        <v>201</v>
      </c>
      <c r="J103">
        <f t="shared" si="42"/>
        <v>202</v>
      </c>
      <c r="K103">
        <f t="shared" si="42"/>
        <v>339</v>
      </c>
      <c r="L103">
        <f t="shared" si="42"/>
        <v>236</v>
      </c>
      <c r="M103">
        <f>SUM(C103:L103)/10</f>
        <v>227.9</v>
      </c>
      <c r="N103" s="3">
        <f>M103/400</f>
        <v>0.56974999999999998</v>
      </c>
      <c r="P103" t="s">
        <v>155</v>
      </c>
    </row>
    <row r="104" spans="2:16">
      <c r="B104" t="s">
        <v>129</v>
      </c>
      <c r="C104">
        <v>57</v>
      </c>
      <c r="D104">
        <v>125</v>
      </c>
      <c r="E104" s="8">
        <v>46</v>
      </c>
      <c r="F104" s="8">
        <v>57</v>
      </c>
      <c r="G104" s="8">
        <v>148</v>
      </c>
      <c r="H104" s="8">
        <v>53</v>
      </c>
      <c r="I104" s="8">
        <v>36</v>
      </c>
      <c r="J104" s="8">
        <v>42</v>
      </c>
      <c r="K104" s="8">
        <v>170</v>
      </c>
      <c r="L104" s="8">
        <v>147</v>
      </c>
      <c r="M104">
        <f t="shared" ref="M104:M105" si="43">SUM(C104:L104)/10</f>
        <v>88.1</v>
      </c>
      <c r="N104">
        <f>M104/200</f>
        <v>0.44049999999999995</v>
      </c>
    </row>
    <row r="105" spans="2:16">
      <c r="B105" t="s">
        <v>128</v>
      </c>
      <c r="C105">
        <v>148</v>
      </c>
      <c r="D105">
        <v>110</v>
      </c>
      <c r="E105" s="8">
        <v>158</v>
      </c>
      <c r="F105" s="8">
        <v>155</v>
      </c>
      <c r="G105" s="8">
        <v>90</v>
      </c>
      <c r="H105" s="8">
        <v>154</v>
      </c>
      <c r="I105" s="8">
        <v>165</v>
      </c>
      <c r="J105" s="8">
        <v>160</v>
      </c>
      <c r="K105" s="8">
        <v>169</v>
      </c>
      <c r="L105" s="8">
        <v>89</v>
      </c>
      <c r="M105">
        <f t="shared" si="43"/>
        <v>139.80000000000001</v>
      </c>
      <c r="N105">
        <f>M105/200</f>
        <v>0.69900000000000007</v>
      </c>
    </row>
    <row r="108" spans="2:16">
      <c r="B108" t="s">
        <v>156</v>
      </c>
    </row>
    <row r="109" spans="2:16">
      <c r="B109" t="s">
        <v>157</v>
      </c>
      <c r="C109">
        <v>1</v>
      </c>
      <c r="D109">
        <v>2</v>
      </c>
      <c r="E109">
        <v>3</v>
      </c>
      <c r="F109">
        <v>4</v>
      </c>
      <c r="G109">
        <v>5</v>
      </c>
      <c r="H109">
        <v>6</v>
      </c>
      <c r="I109">
        <v>7</v>
      </c>
      <c r="J109">
        <v>8</v>
      </c>
      <c r="K109">
        <v>9</v>
      </c>
      <c r="L109">
        <v>10</v>
      </c>
      <c r="M109" s="1" t="s">
        <v>3</v>
      </c>
      <c r="N109" s="2" t="s">
        <v>4</v>
      </c>
    </row>
    <row r="110" spans="2:16">
      <c r="B110" t="s">
        <v>130</v>
      </c>
      <c r="C110">
        <f>SUM(C111:C112)</f>
        <v>247</v>
      </c>
      <c r="D110">
        <f t="shared" ref="D110:L110" si="44">SUM(D111:D112)</f>
        <v>246</v>
      </c>
      <c r="E110">
        <f t="shared" si="44"/>
        <v>250</v>
      </c>
      <c r="F110">
        <f t="shared" si="44"/>
        <v>272</v>
      </c>
      <c r="G110">
        <f t="shared" si="44"/>
        <v>256</v>
      </c>
      <c r="H110">
        <f t="shared" si="44"/>
        <v>264</v>
      </c>
      <c r="I110">
        <f t="shared" si="44"/>
        <v>269</v>
      </c>
      <c r="J110">
        <f t="shared" si="44"/>
        <v>242</v>
      </c>
      <c r="K110">
        <f t="shared" si="44"/>
        <v>262</v>
      </c>
      <c r="L110">
        <f t="shared" si="44"/>
        <v>243</v>
      </c>
      <c r="M110">
        <f>SUM(C110:L110)/10</f>
        <v>255.1</v>
      </c>
      <c r="N110" s="3">
        <f>M110/400</f>
        <v>0.63775000000000004</v>
      </c>
      <c r="P110" t="s">
        <v>159</v>
      </c>
    </row>
    <row r="111" spans="2:16">
      <c r="B111" t="s">
        <v>158</v>
      </c>
      <c r="C111">
        <v>63</v>
      </c>
      <c r="D111">
        <v>60</v>
      </c>
      <c r="E111" s="8">
        <v>76</v>
      </c>
      <c r="F111" s="8">
        <v>90</v>
      </c>
      <c r="G111" s="8">
        <v>74</v>
      </c>
      <c r="H111" s="8">
        <v>85</v>
      </c>
      <c r="I111" s="8">
        <v>92</v>
      </c>
      <c r="J111" s="8">
        <v>61</v>
      </c>
      <c r="K111" s="8">
        <v>85</v>
      </c>
      <c r="L111" s="8">
        <v>62</v>
      </c>
      <c r="M111">
        <f t="shared" ref="M111:M112" si="45">SUM(C111:L111)/10</f>
        <v>74.8</v>
      </c>
      <c r="N111">
        <f>M111/200</f>
        <v>0.374</v>
      </c>
    </row>
    <row r="112" spans="2:16">
      <c r="B112" t="s">
        <v>128</v>
      </c>
      <c r="C112">
        <v>184</v>
      </c>
      <c r="D112">
        <v>186</v>
      </c>
      <c r="E112" s="8">
        <v>174</v>
      </c>
      <c r="F112" s="8">
        <v>182</v>
      </c>
      <c r="G112" s="8">
        <v>182</v>
      </c>
      <c r="H112" s="8">
        <v>179</v>
      </c>
      <c r="I112" s="8">
        <v>177</v>
      </c>
      <c r="J112" s="8">
        <v>181</v>
      </c>
      <c r="K112" s="8">
        <v>177</v>
      </c>
      <c r="L112" s="8">
        <v>181</v>
      </c>
      <c r="M112">
        <f t="shared" si="45"/>
        <v>180.3</v>
      </c>
      <c r="N112">
        <f>M112/200</f>
        <v>0.90150000000000008</v>
      </c>
    </row>
    <row r="115" spans="2:16">
      <c r="B115" t="s">
        <v>164</v>
      </c>
    </row>
    <row r="116" spans="2:16">
      <c r="B116" t="s">
        <v>160</v>
      </c>
      <c r="C116">
        <v>1</v>
      </c>
      <c r="D116">
        <v>2</v>
      </c>
      <c r="E116">
        <v>3</v>
      </c>
      <c r="F116">
        <v>4</v>
      </c>
      <c r="G116">
        <v>5</v>
      </c>
      <c r="H116">
        <v>6</v>
      </c>
      <c r="I116">
        <v>7</v>
      </c>
      <c r="J116">
        <v>8</v>
      </c>
      <c r="K116">
        <v>9</v>
      </c>
      <c r="L116">
        <v>10</v>
      </c>
      <c r="M116" s="1" t="s">
        <v>3</v>
      </c>
      <c r="N116" s="2" t="s">
        <v>4</v>
      </c>
    </row>
    <row r="117" spans="2:16">
      <c r="B117" t="s">
        <v>130</v>
      </c>
      <c r="C117">
        <f>SUM(C118:C119)</f>
        <v>289</v>
      </c>
      <c r="D117">
        <f t="shared" ref="D117:L117" si="46">SUM(D118:D119)</f>
        <v>294</v>
      </c>
      <c r="E117">
        <f t="shared" si="46"/>
        <v>302</v>
      </c>
      <c r="F117">
        <f t="shared" si="46"/>
        <v>303</v>
      </c>
      <c r="G117">
        <f t="shared" si="46"/>
        <v>324</v>
      </c>
      <c r="H117">
        <f t="shared" si="46"/>
        <v>328</v>
      </c>
      <c r="I117">
        <f t="shared" si="46"/>
        <v>313</v>
      </c>
      <c r="J117">
        <f t="shared" si="46"/>
        <v>259</v>
      </c>
      <c r="K117">
        <f t="shared" si="46"/>
        <v>327</v>
      </c>
      <c r="L117">
        <f t="shared" si="46"/>
        <v>304</v>
      </c>
      <c r="M117">
        <f>SUM(C117:L117)/10</f>
        <v>304.3</v>
      </c>
      <c r="N117" s="3">
        <f>M117/400</f>
        <v>0.76075000000000004</v>
      </c>
      <c r="P117" t="s">
        <v>162</v>
      </c>
    </row>
    <row r="118" spans="2:16">
      <c r="B118" t="s">
        <v>161</v>
      </c>
      <c r="C118">
        <v>102</v>
      </c>
      <c r="D118">
        <v>110</v>
      </c>
      <c r="E118" s="8">
        <v>119</v>
      </c>
      <c r="F118" s="8">
        <v>115</v>
      </c>
      <c r="G118" s="8">
        <v>137</v>
      </c>
      <c r="H118" s="8">
        <v>139</v>
      </c>
      <c r="I118" s="8">
        <v>119</v>
      </c>
      <c r="J118" s="8">
        <v>71</v>
      </c>
      <c r="K118" s="8">
        <v>147</v>
      </c>
      <c r="L118" s="8">
        <v>118</v>
      </c>
      <c r="M118">
        <f t="shared" ref="M118:M119" si="47">SUM(C118:L118)/10</f>
        <v>117.7</v>
      </c>
      <c r="N118">
        <f>M118/200</f>
        <v>0.58850000000000002</v>
      </c>
    </row>
    <row r="119" spans="2:16">
      <c r="B119" t="s">
        <v>129</v>
      </c>
      <c r="C119">
        <v>187</v>
      </c>
      <c r="D119">
        <v>184</v>
      </c>
      <c r="E119" s="8">
        <v>183</v>
      </c>
      <c r="F119" s="8">
        <v>188</v>
      </c>
      <c r="G119" s="8">
        <v>187</v>
      </c>
      <c r="H119" s="8">
        <v>189</v>
      </c>
      <c r="I119" s="8">
        <v>194</v>
      </c>
      <c r="J119" s="8">
        <v>188</v>
      </c>
      <c r="K119" s="8">
        <v>180</v>
      </c>
      <c r="L119" s="8">
        <v>186</v>
      </c>
      <c r="M119">
        <f t="shared" si="47"/>
        <v>186.6</v>
      </c>
      <c r="N119">
        <f>M119/200</f>
        <v>0.93299999999999994</v>
      </c>
    </row>
    <row r="122" spans="2:16">
      <c r="B122" t="s">
        <v>165</v>
      </c>
    </row>
    <row r="123" spans="2:16">
      <c r="C123">
        <v>1</v>
      </c>
      <c r="D123">
        <v>2</v>
      </c>
      <c r="E123">
        <v>3</v>
      </c>
      <c r="F123">
        <v>4</v>
      </c>
      <c r="G123">
        <v>5</v>
      </c>
      <c r="H123">
        <v>6</v>
      </c>
      <c r="I123">
        <v>7</v>
      </c>
      <c r="J123">
        <v>8</v>
      </c>
      <c r="K123">
        <v>9</v>
      </c>
      <c r="L123">
        <v>10</v>
      </c>
      <c r="M123" s="1" t="s">
        <v>3</v>
      </c>
      <c r="N123" s="2" t="s">
        <v>4</v>
      </c>
    </row>
    <row r="124" spans="2:16">
      <c r="B124" t="s">
        <v>130</v>
      </c>
      <c r="C124">
        <f>SUM(C125:C126)</f>
        <v>355</v>
      </c>
      <c r="D124">
        <f t="shared" ref="D124:L124" si="48">SUM(D125:D126)</f>
        <v>365</v>
      </c>
      <c r="E124">
        <f t="shared" si="48"/>
        <v>364</v>
      </c>
      <c r="F124">
        <f t="shared" si="48"/>
        <v>371</v>
      </c>
      <c r="G124">
        <f t="shared" si="48"/>
        <v>359</v>
      </c>
      <c r="H124">
        <f t="shared" si="48"/>
        <v>365</v>
      </c>
      <c r="I124">
        <f t="shared" si="48"/>
        <v>366</v>
      </c>
      <c r="J124">
        <f t="shared" si="48"/>
        <v>345</v>
      </c>
      <c r="K124">
        <f t="shared" si="48"/>
        <v>357</v>
      </c>
      <c r="L124">
        <f t="shared" si="48"/>
        <v>363</v>
      </c>
      <c r="M124">
        <f>SUM(C124:L124)/10</f>
        <v>361</v>
      </c>
      <c r="N124" s="3">
        <f>M124/400</f>
        <v>0.90249999999999997</v>
      </c>
      <c r="P124" t="s">
        <v>167</v>
      </c>
    </row>
    <row r="125" spans="2:16">
      <c r="B125" t="s">
        <v>129</v>
      </c>
      <c r="C125">
        <v>179</v>
      </c>
      <c r="D125">
        <v>180</v>
      </c>
      <c r="E125">
        <v>192</v>
      </c>
      <c r="F125">
        <v>197</v>
      </c>
      <c r="G125">
        <v>193</v>
      </c>
      <c r="H125">
        <v>186</v>
      </c>
      <c r="I125">
        <v>194</v>
      </c>
      <c r="J125">
        <v>171</v>
      </c>
      <c r="K125">
        <v>173</v>
      </c>
      <c r="L125">
        <v>181</v>
      </c>
      <c r="M125">
        <f t="shared" ref="M125:M126" si="49">SUM(C125:L125)/10</f>
        <v>184.6</v>
      </c>
      <c r="N125">
        <f>M125/200</f>
        <v>0.92299999999999993</v>
      </c>
    </row>
    <row r="126" spans="2:16">
      <c r="B126" t="s">
        <v>128</v>
      </c>
      <c r="C126">
        <v>176</v>
      </c>
      <c r="D126">
        <v>185</v>
      </c>
      <c r="E126">
        <v>172</v>
      </c>
      <c r="F126">
        <v>174</v>
      </c>
      <c r="G126">
        <v>166</v>
      </c>
      <c r="H126">
        <v>179</v>
      </c>
      <c r="I126">
        <v>172</v>
      </c>
      <c r="J126">
        <v>174</v>
      </c>
      <c r="K126">
        <v>184</v>
      </c>
      <c r="L126">
        <v>182</v>
      </c>
      <c r="M126">
        <f t="shared" si="49"/>
        <v>176.4</v>
      </c>
      <c r="N126">
        <f>M126/200</f>
        <v>0.88200000000000001</v>
      </c>
    </row>
    <row r="129" spans="2:16">
      <c r="B129" t="s">
        <v>166</v>
      </c>
    </row>
    <row r="130" spans="2:16">
      <c r="C130">
        <v>1</v>
      </c>
      <c r="D130">
        <v>2</v>
      </c>
      <c r="E130">
        <v>3</v>
      </c>
      <c r="F130">
        <v>4</v>
      </c>
      <c r="G130">
        <v>5</v>
      </c>
      <c r="H130">
        <v>6</v>
      </c>
      <c r="I130">
        <v>7</v>
      </c>
      <c r="J130">
        <v>8</v>
      </c>
      <c r="K130">
        <v>9</v>
      </c>
      <c r="L130">
        <v>10</v>
      </c>
      <c r="M130" s="1" t="s">
        <v>3</v>
      </c>
      <c r="N130" s="2" t="s">
        <v>4</v>
      </c>
    </row>
    <row r="131" spans="2:16">
      <c r="B131" t="s">
        <v>130</v>
      </c>
      <c r="C131">
        <f>SUM(C132:C133)</f>
        <v>365</v>
      </c>
      <c r="D131">
        <f t="shared" ref="D131:L131" si="50">SUM(D132:D133)</f>
        <v>373</v>
      </c>
      <c r="E131">
        <f t="shared" si="50"/>
        <v>357</v>
      </c>
      <c r="F131">
        <f t="shared" si="50"/>
        <v>376</v>
      </c>
      <c r="G131">
        <f t="shared" si="50"/>
        <v>358</v>
      </c>
      <c r="H131">
        <f t="shared" si="50"/>
        <v>362</v>
      </c>
      <c r="I131">
        <f t="shared" si="50"/>
        <v>368</v>
      </c>
      <c r="J131">
        <f t="shared" si="50"/>
        <v>374</v>
      </c>
      <c r="K131">
        <f t="shared" si="50"/>
        <v>368</v>
      </c>
      <c r="L131">
        <f t="shared" si="50"/>
        <v>371</v>
      </c>
      <c r="M131">
        <f>SUM(C131:L131)/10</f>
        <v>367.2</v>
      </c>
      <c r="N131" s="3">
        <f>M131/400</f>
        <v>0.91799999999999993</v>
      </c>
      <c r="P131" t="s">
        <v>168</v>
      </c>
    </row>
    <row r="132" spans="2:16">
      <c r="B132" t="s">
        <v>129</v>
      </c>
      <c r="C132">
        <v>192</v>
      </c>
      <c r="D132">
        <v>196</v>
      </c>
      <c r="E132">
        <v>176</v>
      </c>
      <c r="F132">
        <v>197</v>
      </c>
      <c r="G132">
        <v>179</v>
      </c>
      <c r="H132">
        <v>185</v>
      </c>
      <c r="I132">
        <v>194</v>
      </c>
      <c r="J132">
        <v>196</v>
      </c>
      <c r="K132">
        <v>196</v>
      </c>
      <c r="L132">
        <v>192</v>
      </c>
      <c r="M132">
        <f t="shared" ref="M132:M133" si="51">SUM(C132:L132)/10</f>
        <v>190.3</v>
      </c>
      <c r="N132">
        <f>M132/200</f>
        <v>0.95150000000000001</v>
      </c>
    </row>
    <row r="133" spans="2:16">
      <c r="B133" t="s">
        <v>128</v>
      </c>
      <c r="C133">
        <v>173</v>
      </c>
      <c r="D133">
        <v>177</v>
      </c>
      <c r="E133">
        <v>181</v>
      </c>
      <c r="F133">
        <v>179</v>
      </c>
      <c r="G133">
        <v>179</v>
      </c>
      <c r="H133">
        <v>177</v>
      </c>
      <c r="I133">
        <v>174</v>
      </c>
      <c r="J133">
        <v>178</v>
      </c>
      <c r="K133">
        <v>172</v>
      </c>
      <c r="L133">
        <v>179</v>
      </c>
      <c r="M133">
        <f t="shared" si="51"/>
        <v>176.9</v>
      </c>
      <c r="N133">
        <f>M133/200</f>
        <v>0.88450000000000006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4" sqref="B4"/>
    </sheetView>
  </sheetViews>
  <sheetFormatPr defaultRowHeight="14.4"/>
  <sheetData/>
  <pageMargins left="0.7" right="0.7" top="0.75" bottom="0.75" header="0.3" footer="0.3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E3:FK105"/>
  <sheetViews>
    <sheetView topLeftCell="A41" workbookViewId="0">
      <selection activeCell="W69" sqref="W69"/>
    </sheetView>
  </sheetViews>
  <sheetFormatPr defaultRowHeight="14.4"/>
  <cols>
    <col min="11" max="11" width="11.21875" customWidth="1"/>
    <col min="115" max="115" width="11.33203125" customWidth="1"/>
    <col min="122" max="122" width="11" customWidth="1"/>
    <col min="129" max="129" width="10" customWidth="1"/>
    <col min="150" max="150" width="12.109375" customWidth="1"/>
  </cols>
  <sheetData>
    <row r="3" spans="5:167">
      <c r="E3" t="s">
        <v>45</v>
      </c>
      <c r="K3" t="s">
        <v>42</v>
      </c>
      <c r="Q3" t="s">
        <v>46</v>
      </c>
      <c r="X3" t="s">
        <v>48</v>
      </c>
      <c r="AE3" t="s">
        <v>64</v>
      </c>
      <c r="AL3" t="s">
        <v>66</v>
      </c>
      <c r="AS3" t="s">
        <v>68</v>
      </c>
      <c r="AZ3" t="s">
        <v>70</v>
      </c>
      <c r="BG3" t="s">
        <v>72</v>
      </c>
      <c r="BN3" t="s">
        <v>74</v>
      </c>
      <c r="BU3" t="s">
        <v>75</v>
      </c>
      <c r="CB3" t="s">
        <v>77</v>
      </c>
      <c r="CI3" t="s">
        <v>79</v>
      </c>
      <c r="CP3" t="s">
        <v>81</v>
      </c>
      <c r="CW3" t="s">
        <v>84</v>
      </c>
      <c r="DD3" t="s">
        <v>86</v>
      </c>
      <c r="DK3" t="s">
        <v>88</v>
      </c>
      <c r="DR3" t="s">
        <v>91</v>
      </c>
      <c r="DY3" t="s">
        <v>95</v>
      </c>
      <c r="EF3" t="s">
        <v>99</v>
      </c>
      <c r="EM3" t="s">
        <v>100</v>
      </c>
      <c r="EU3" t="s">
        <v>142</v>
      </c>
      <c r="FA3" t="s">
        <v>116</v>
      </c>
      <c r="FH3" t="s">
        <v>119</v>
      </c>
    </row>
    <row r="4" spans="5:167">
      <c r="E4" s="1" t="s">
        <v>44</v>
      </c>
      <c r="F4" t="s">
        <v>39</v>
      </c>
      <c r="G4" t="s">
        <v>40</v>
      </c>
      <c r="H4" t="s">
        <v>41</v>
      </c>
      <c r="K4" s="1" t="s">
        <v>43</v>
      </c>
      <c r="L4" t="s">
        <v>39</v>
      </c>
      <c r="M4" t="s">
        <v>40</v>
      </c>
      <c r="N4" t="s">
        <v>41</v>
      </c>
      <c r="Q4" t="s">
        <v>38</v>
      </c>
      <c r="R4" t="s">
        <v>39</v>
      </c>
      <c r="S4" t="s">
        <v>40</v>
      </c>
      <c r="T4" t="s">
        <v>41</v>
      </c>
      <c r="X4" t="s">
        <v>47</v>
      </c>
      <c r="Y4" t="s">
        <v>39</v>
      </c>
      <c r="Z4" t="s">
        <v>40</v>
      </c>
      <c r="AA4" t="s">
        <v>41</v>
      </c>
      <c r="AE4" t="s">
        <v>63</v>
      </c>
      <c r="AF4" t="s">
        <v>39</v>
      </c>
      <c r="AG4" t="s">
        <v>40</v>
      </c>
      <c r="AH4" t="s">
        <v>41</v>
      </c>
      <c r="AL4" t="s">
        <v>65</v>
      </c>
      <c r="AM4" t="s">
        <v>39</v>
      </c>
      <c r="AN4" t="s">
        <v>40</v>
      </c>
      <c r="AO4" t="s">
        <v>41</v>
      </c>
      <c r="AS4" t="s">
        <v>67</v>
      </c>
      <c r="AT4" t="s">
        <v>39</v>
      </c>
      <c r="AU4" t="s">
        <v>40</v>
      </c>
      <c r="AV4" t="s">
        <v>41</v>
      </c>
      <c r="AZ4" t="s">
        <v>69</v>
      </c>
      <c r="BA4" t="s">
        <v>39</v>
      </c>
      <c r="BB4" t="s">
        <v>40</v>
      </c>
      <c r="BC4" t="s">
        <v>41</v>
      </c>
      <c r="BG4" t="s">
        <v>71</v>
      </c>
      <c r="BH4" t="s">
        <v>39</v>
      </c>
      <c r="BI4" t="s">
        <v>40</v>
      </c>
      <c r="BJ4" t="s">
        <v>41</v>
      </c>
      <c r="BN4" t="s">
        <v>73</v>
      </c>
      <c r="BO4" t="s">
        <v>39</v>
      </c>
      <c r="BP4" t="s">
        <v>40</v>
      </c>
      <c r="BQ4" t="s">
        <v>41</v>
      </c>
      <c r="BU4" t="s">
        <v>73</v>
      </c>
      <c r="BV4" t="s">
        <v>39</v>
      </c>
      <c r="BW4" t="s">
        <v>40</v>
      </c>
      <c r="BX4" t="s">
        <v>41</v>
      </c>
      <c r="CB4" t="s">
        <v>76</v>
      </c>
      <c r="CC4" t="s">
        <v>39</v>
      </c>
      <c r="CD4" t="s">
        <v>40</v>
      </c>
      <c r="CE4" t="s">
        <v>41</v>
      </c>
      <c r="CI4" t="s">
        <v>78</v>
      </c>
      <c r="CJ4" t="s">
        <v>39</v>
      </c>
      <c r="CK4" t="s">
        <v>40</v>
      </c>
      <c r="CL4" t="s">
        <v>41</v>
      </c>
      <c r="CP4" t="s">
        <v>80</v>
      </c>
      <c r="CQ4" t="s">
        <v>39</v>
      </c>
      <c r="CR4" t="s">
        <v>40</v>
      </c>
      <c r="CS4" t="s">
        <v>41</v>
      </c>
      <c r="CW4" t="s">
        <v>83</v>
      </c>
      <c r="CX4" t="s">
        <v>39</v>
      </c>
      <c r="CY4" t="s">
        <v>40</v>
      </c>
      <c r="CZ4" t="s">
        <v>41</v>
      </c>
      <c r="DD4" t="s">
        <v>85</v>
      </c>
      <c r="DE4" t="s">
        <v>39</v>
      </c>
      <c r="DF4" t="s">
        <v>40</v>
      </c>
      <c r="DG4" t="s">
        <v>41</v>
      </c>
      <c r="DK4" t="s">
        <v>87</v>
      </c>
      <c r="DL4" t="s">
        <v>39</v>
      </c>
      <c r="DM4" t="s">
        <v>40</v>
      </c>
      <c r="DN4" t="s">
        <v>41</v>
      </c>
      <c r="DR4" t="s">
        <v>90</v>
      </c>
      <c r="DS4" t="s">
        <v>39</v>
      </c>
      <c r="DT4" t="s">
        <v>40</v>
      </c>
      <c r="DU4" t="s">
        <v>41</v>
      </c>
      <c r="DY4" t="s">
        <v>93</v>
      </c>
      <c r="DZ4" t="s">
        <v>39</v>
      </c>
      <c r="EA4" t="s">
        <v>40</v>
      </c>
      <c r="EB4" t="s">
        <v>41</v>
      </c>
      <c r="EF4" t="s">
        <v>98</v>
      </c>
      <c r="EG4" t="s">
        <v>39</v>
      </c>
      <c r="EH4" t="s">
        <v>40</v>
      </c>
      <c r="EI4" t="s">
        <v>41</v>
      </c>
      <c r="EM4" t="s">
        <v>101</v>
      </c>
      <c r="EN4" t="s">
        <v>39</v>
      </c>
      <c r="EO4" t="s">
        <v>40</v>
      </c>
      <c r="EP4" t="s">
        <v>41</v>
      </c>
      <c r="ET4" t="s">
        <v>112</v>
      </c>
      <c r="EU4" t="s">
        <v>39</v>
      </c>
      <c r="EV4" t="s">
        <v>40</v>
      </c>
      <c r="EW4" t="s">
        <v>41</v>
      </c>
      <c r="FA4" t="s">
        <v>115</v>
      </c>
      <c r="FB4" t="s">
        <v>39</v>
      </c>
      <c r="FC4" t="s">
        <v>40</v>
      </c>
      <c r="FD4" t="s">
        <v>41</v>
      </c>
      <c r="FH4" t="s">
        <v>118</v>
      </c>
      <c r="FI4" t="s">
        <v>39</v>
      </c>
      <c r="FJ4" t="s">
        <v>40</v>
      </c>
      <c r="FK4" t="s">
        <v>41</v>
      </c>
    </row>
    <row r="5" spans="5:167">
      <c r="E5">
        <v>1</v>
      </c>
      <c r="F5">
        <v>93</v>
      </c>
      <c r="G5">
        <v>28</v>
      </c>
      <c r="H5">
        <v>65</v>
      </c>
      <c r="K5">
        <v>1</v>
      </c>
      <c r="L5">
        <v>92</v>
      </c>
      <c r="M5">
        <v>31</v>
      </c>
      <c r="N5">
        <v>61</v>
      </c>
      <c r="Q5">
        <v>1</v>
      </c>
      <c r="R5">
        <v>91</v>
      </c>
      <c r="S5">
        <v>35</v>
      </c>
      <c r="T5">
        <v>56</v>
      </c>
      <c r="X5">
        <v>1</v>
      </c>
      <c r="Y5">
        <v>91</v>
      </c>
      <c r="Z5">
        <v>31</v>
      </c>
      <c r="AA5">
        <v>60</v>
      </c>
      <c r="AE5">
        <v>1</v>
      </c>
      <c r="AF5">
        <v>91</v>
      </c>
      <c r="AG5">
        <v>27</v>
      </c>
      <c r="AH5">
        <v>64</v>
      </c>
      <c r="AL5">
        <v>1</v>
      </c>
      <c r="AM5">
        <v>91</v>
      </c>
      <c r="AN5">
        <v>30</v>
      </c>
      <c r="AO5">
        <v>61</v>
      </c>
      <c r="AS5">
        <v>1</v>
      </c>
      <c r="AT5">
        <v>88</v>
      </c>
      <c r="AU5">
        <v>32</v>
      </c>
      <c r="AV5">
        <v>56</v>
      </c>
      <c r="AZ5">
        <v>1</v>
      </c>
      <c r="BA5">
        <v>93</v>
      </c>
      <c r="BB5">
        <v>35</v>
      </c>
      <c r="BC5">
        <v>58</v>
      </c>
      <c r="BG5">
        <v>1</v>
      </c>
      <c r="BH5">
        <v>88</v>
      </c>
      <c r="BI5">
        <v>33</v>
      </c>
      <c r="BJ5">
        <v>55</v>
      </c>
      <c r="BN5">
        <v>1</v>
      </c>
      <c r="BO5">
        <v>91</v>
      </c>
      <c r="BP5">
        <v>34</v>
      </c>
      <c r="BQ5">
        <v>57</v>
      </c>
      <c r="BU5">
        <v>1</v>
      </c>
      <c r="BV5">
        <v>95</v>
      </c>
      <c r="BW5">
        <v>34</v>
      </c>
      <c r="BX5">
        <v>61</v>
      </c>
      <c r="CB5">
        <v>1</v>
      </c>
      <c r="CC5">
        <v>93</v>
      </c>
      <c r="CD5">
        <v>29</v>
      </c>
      <c r="CE5">
        <v>64</v>
      </c>
      <c r="CI5">
        <v>1</v>
      </c>
      <c r="CJ5">
        <v>87</v>
      </c>
      <c r="CK5">
        <v>32</v>
      </c>
      <c r="CL5">
        <v>55</v>
      </c>
      <c r="CP5">
        <v>1</v>
      </c>
      <c r="CQ5">
        <v>94</v>
      </c>
      <c r="CR5">
        <v>32</v>
      </c>
      <c r="CS5">
        <v>62</v>
      </c>
      <c r="CW5">
        <v>1</v>
      </c>
      <c r="CX5">
        <v>90</v>
      </c>
      <c r="CY5">
        <v>31</v>
      </c>
      <c r="CZ5">
        <v>59</v>
      </c>
      <c r="DD5">
        <v>1</v>
      </c>
      <c r="DE5">
        <v>92</v>
      </c>
      <c r="DF5">
        <v>31</v>
      </c>
      <c r="DG5">
        <v>61</v>
      </c>
      <c r="DK5">
        <v>1</v>
      </c>
      <c r="DL5">
        <v>89</v>
      </c>
      <c r="DM5">
        <v>21</v>
      </c>
      <c r="DN5">
        <v>68</v>
      </c>
      <c r="DR5">
        <v>1</v>
      </c>
      <c r="DS5">
        <v>92</v>
      </c>
      <c r="DT5">
        <v>33</v>
      </c>
      <c r="DU5">
        <v>59</v>
      </c>
      <c r="DY5" t="s">
        <v>93</v>
      </c>
      <c r="DZ5">
        <v>88</v>
      </c>
      <c r="EA5">
        <v>32</v>
      </c>
      <c r="EB5">
        <v>56</v>
      </c>
      <c r="EC5" t="s">
        <v>94</v>
      </c>
      <c r="EF5" t="s">
        <v>98</v>
      </c>
      <c r="EG5">
        <v>85</v>
      </c>
      <c r="EH5">
        <v>31</v>
      </c>
      <c r="EI5">
        <v>54</v>
      </c>
      <c r="EJ5" t="s">
        <v>94</v>
      </c>
      <c r="EM5" t="s">
        <v>101</v>
      </c>
      <c r="EN5">
        <v>74</v>
      </c>
      <c r="EO5">
        <v>0</v>
      </c>
      <c r="EP5">
        <v>74</v>
      </c>
      <c r="ET5">
        <v>1</v>
      </c>
      <c r="EU5">
        <v>80</v>
      </c>
      <c r="EV5">
        <v>19</v>
      </c>
      <c r="EW5">
        <v>61</v>
      </c>
      <c r="FA5">
        <v>1</v>
      </c>
      <c r="FB5">
        <v>71</v>
      </c>
      <c r="FC5">
        <v>23</v>
      </c>
      <c r="FD5">
        <v>48</v>
      </c>
      <c r="FH5">
        <v>1</v>
      </c>
      <c r="FI5">
        <v>84</v>
      </c>
      <c r="FJ5">
        <v>18</v>
      </c>
      <c r="FK5">
        <v>66</v>
      </c>
    </row>
    <row r="6" spans="5:167">
      <c r="E6">
        <v>2</v>
      </c>
      <c r="F6">
        <v>95</v>
      </c>
      <c r="G6">
        <v>31</v>
      </c>
      <c r="H6">
        <v>64</v>
      </c>
      <c r="K6">
        <v>2</v>
      </c>
      <c r="L6">
        <v>91</v>
      </c>
      <c r="M6">
        <v>29</v>
      </c>
      <c r="N6">
        <v>62</v>
      </c>
      <c r="Q6">
        <v>2</v>
      </c>
      <c r="R6">
        <v>83</v>
      </c>
      <c r="S6">
        <v>27</v>
      </c>
      <c r="T6">
        <v>56</v>
      </c>
      <c r="X6">
        <v>2</v>
      </c>
      <c r="Y6">
        <v>90</v>
      </c>
      <c r="Z6">
        <v>33</v>
      </c>
      <c r="AA6">
        <v>57</v>
      </c>
      <c r="AE6">
        <v>2</v>
      </c>
      <c r="AF6">
        <v>90</v>
      </c>
      <c r="AG6">
        <v>29</v>
      </c>
      <c r="AH6">
        <v>61</v>
      </c>
      <c r="AL6">
        <v>2</v>
      </c>
      <c r="AM6">
        <v>94</v>
      </c>
      <c r="AN6">
        <v>34</v>
      </c>
      <c r="AO6">
        <v>60</v>
      </c>
      <c r="AS6">
        <v>2</v>
      </c>
      <c r="AT6">
        <v>90</v>
      </c>
      <c r="AU6">
        <v>30</v>
      </c>
      <c r="AV6">
        <v>60</v>
      </c>
      <c r="AZ6">
        <v>2</v>
      </c>
      <c r="BA6">
        <v>95</v>
      </c>
      <c r="BB6">
        <v>30</v>
      </c>
      <c r="BC6">
        <v>65</v>
      </c>
      <c r="BG6">
        <v>2</v>
      </c>
      <c r="BH6">
        <v>89</v>
      </c>
      <c r="BI6">
        <v>30</v>
      </c>
      <c r="BJ6">
        <v>59</v>
      </c>
      <c r="BN6">
        <v>2</v>
      </c>
      <c r="BO6">
        <v>95</v>
      </c>
      <c r="BP6">
        <v>33</v>
      </c>
      <c r="BQ6">
        <v>62</v>
      </c>
      <c r="BU6">
        <v>2</v>
      </c>
      <c r="BV6">
        <v>93</v>
      </c>
      <c r="BW6">
        <v>36</v>
      </c>
      <c r="BX6">
        <v>57</v>
      </c>
      <c r="CB6">
        <v>2</v>
      </c>
      <c r="CC6">
        <v>85</v>
      </c>
      <c r="CD6">
        <v>26</v>
      </c>
      <c r="CE6">
        <v>59</v>
      </c>
      <c r="CI6">
        <v>2</v>
      </c>
      <c r="CJ6">
        <v>93</v>
      </c>
      <c r="CK6">
        <v>30</v>
      </c>
      <c r="CL6">
        <v>63</v>
      </c>
      <c r="CP6">
        <v>2</v>
      </c>
      <c r="CQ6">
        <v>92</v>
      </c>
      <c r="CR6">
        <v>33</v>
      </c>
      <c r="CS6">
        <v>59</v>
      </c>
      <c r="CW6">
        <v>2</v>
      </c>
      <c r="CX6">
        <v>92</v>
      </c>
      <c r="CY6">
        <v>30</v>
      </c>
      <c r="CZ6">
        <v>62</v>
      </c>
      <c r="DD6">
        <v>2</v>
      </c>
      <c r="DE6">
        <v>91</v>
      </c>
      <c r="DF6">
        <v>32</v>
      </c>
      <c r="DG6">
        <v>59</v>
      </c>
      <c r="DK6">
        <v>2</v>
      </c>
      <c r="DL6">
        <v>87</v>
      </c>
      <c r="DM6">
        <v>31</v>
      </c>
      <c r="DN6">
        <v>56</v>
      </c>
      <c r="DR6">
        <v>2</v>
      </c>
      <c r="DS6">
        <v>90</v>
      </c>
      <c r="DT6">
        <v>32</v>
      </c>
      <c r="DU6">
        <v>58</v>
      </c>
      <c r="DY6" t="s">
        <v>93</v>
      </c>
      <c r="DZ6">
        <f>DZ5/112</f>
        <v>0.7857142857142857</v>
      </c>
      <c r="EA6">
        <f>EA5/38</f>
        <v>0.84210526315789469</v>
      </c>
      <c r="EB6">
        <f>EB5/74</f>
        <v>0.7567567567567568</v>
      </c>
      <c r="EF6" t="s">
        <v>98</v>
      </c>
      <c r="EG6">
        <f>EG5/112</f>
        <v>0.7589285714285714</v>
      </c>
      <c r="EH6">
        <f>EH5/38</f>
        <v>0.81578947368421051</v>
      </c>
      <c r="EI6">
        <f>EI5/74</f>
        <v>0.72972972972972971</v>
      </c>
      <c r="EM6" t="s">
        <v>101</v>
      </c>
      <c r="EN6">
        <f>EN5/112</f>
        <v>0.6607142857142857</v>
      </c>
      <c r="EO6">
        <f>EO5/38</f>
        <v>0</v>
      </c>
      <c r="EP6">
        <f>EP5/74</f>
        <v>1</v>
      </c>
      <c r="ET6">
        <v>2</v>
      </c>
      <c r="EU6">
        <v>78</v>
      </c>
      <c r="EV6">
        <v>19</v>
      </c>
      <c r="EW6">
        <v>59</v>
      </c>
      <c r="FA6">
        <v>2</v>
      </c>
      <c r="FB6">
        <v>83</v>
      </c>
      <c r="FC6">
        <v>15</v>
      </c>
      <c r="FD6">
        <v>68</v>
      </c>
      <c r="FH6">
        <v>2</v>
      </c>
      <c r="FI6">
        <v>83</v>
      </c>
      <c r="FJ6">
        <v>19</v>
      </c>
      <c r="FK6">
        <v>64</v>
      </c>
    </row>
    <row r="7" spans="5:167">
      <c r="E7">
        <v>3</v>
      </c>
      <c r="F7">
        <v>89</v>
      </c>
      <c r="G7">
        <v>21</v>
      </c>
      <c r="H7">
        <v>68</v>
      </c>
      <c r="K7">
        <v>3</v>
      </c>
      <c r="L7">
        <v>92</v>
      </c>
      <c r="M7">
        <v>26</v>
      </c>
      <c r="N7">
        <v>66</v>
      </c>
      <c r="Q7">
        <v>3</v>
      </c>
      <c r="R7">
        <v>91</v>
      </c>
      <c r="S7">
        <v>31</v>
      </c>
      <c r="T7">
        <v>60</v>
      </c>
      <c r="X7">
        <v>3</v>
      </c>
      <c r="Y7">
        <v>96</v>
      </c>
      <c r="Z7">
        <v>34</v>
      </c>
      <c r="AA7">
        <v>62</v>
      </c>
      <c r="AE7">
        <v>3</v>
      </c>
      <c r="AF7">
        <v>88</v>
      </c>
      <c r="AG7">
        <v>31</v>
      </c>
      <c r="AH7">
        <v>57</v>
      </c>
      <c r="AL7">
        <v>3</v>
      </c>
      <c r="AM7">
        <v>92</v>
      </c>
      <c r="AN7">
        <v>35</v>
      </c>
      <c r="AO7">
        <v>57</v>
      </c>
      <c r="AS7">
        <v>3</v>
      </c>
      <c r="AT7">
        <v>86</v>
      </c>
      <c r="AU7">
        <v>26</v>
      </c>
      <c r="AV7">
        <v>60</v>
      </c>
      <c r="AZ7">
        <v>3</v>
      </c>
      <c r="BA7">
        <v>95</v>
      </c>
      <c r="BB7">
        <v>29</v>
      </c>
      <c r="BC7">
        <v>66</v>
      </c>
      <c r="BG7">
        <v>3</v>
      </c>
      <c r="BH7">
        <v>89</v>
      </c>
      <c r="BI7">
        <v>33</v>
      </c>
      <c r="BJ7">
        <v>56</v>
      </c>
      <c r="BN7">
        <v>3</v>
      </c>
      <c r="BO7">
        <v>92</v>
      </c>
      <c r="BP7">
        <v>34</v>
      </c>
      <c r="BQ7">
        <v>58</v>
      </c>
      <c r="BU7">
        <v>3</v>
      </c>
      <c r="BV7">
        <v>89</v>
      </c>
      <c r="BW7">
        <v>34</v>
      </c>
      <c r="BX7">
        <v>55</v>
      </c>
      <c r="CB7">
        <v>3</v>
      </c>
      <c r="CC7">
        <v>93</v>
      </c>
      <c r="CD7">
        <v>29</v>
      </c>
      <c r="CE7">
        <v>64</v>
      </c>
      <c r="CI7">
        <v>3</v>
      </c>
      <c r="CJ7">
        <v>92</v>
      </c>
      <c r="CK7">
        <v>35</v>
      </c>
      <c r="CL7">
        <v>57</v>
      </c>
      <c r="CP7">
        <v>3</v>
      </c>
      <c r="CQ7">
        <v>94</v>
      </c>
      <c r="CR7">
        <v>32</v>
      </c>
      <c r="CS7">
        <v>62</v>
      </c>
      <c r="CW7">
        <v>3</v>
      </c>
      <c r="CX7">
        <v>93</v>
      </c>
      <c r="CY7">
        <v>35</v>
      </c>
      <c r="CZ7">
        <v>58</v>
      </c>
      <c r="DD7">
        <v>3</v>
      </c>
      <c r="DE7">
        <v>90</v>
      </c>
      <c r="DF7">
        <v>30</v>
      </c>
      <c r="DG7">
        <v>60</v>
      </c>
      <c r="DK7">
        <v>3</v>
      </c>
      <c r="DL7">
        <v>86</v>
      </c>
      <c r="DM7">
        <v>31</v>
      </c>
      <c r="DN7">
        <v>55</v>
      </c>
      <c r="DR7">
        <v>3</v>
      </c>
      <c r="DS7">
        <v>92</v>
      </c>
      <c r="DT7">
        <v>29</v>
      </c>
      <c r="DU7">
        <v>63</v>
      </c>
      <c r="EM7" s="3" t="s">
        <v>122</v>
      </c>
      <c r="ET7">
        <v>3</v>
      </c>
      <c r="EU7">
        <v>79</v>
      </c>
      <c r="EV7">
        <v>19</v>
      </c>
      <c r="EW7">
        <v>60</v>
      </c>
      <c r="FA7">
        <v>3</v>
      </c>
      <c r="FB7">
        <v>84</v>
      </c>
      <c r="FC7">
        <v>14</v>
      </c>
      <c r="FD7">
        <v>70</v>
      </c>
      <c r="FH7">
        <v>3</v>
      </c>
      <c r="FI7">
        <v>82</v>
      </c>
      <c r="FJ7">
        <v>18</v>
      </c>
      <c r="FK7">
        <v>64</v>
      </c>
    </row>
    <row r="8" spans="5:167">
      <c r="E8">
        <v>4</v>
      </c>
      <c r="F8">
        <v>90</v>
      </c>
      <c r="G8">
        <v>32</v>
      </c>
      <c r="H8">
        <v>58</v>
      </c>
      <c r="K8">
        <v>4</v>
      </c>
      <c r="L8">
        <v>87</v>
      </c>
      <c r="M8">
        <v>25</v>
      </c>
      <c r="N8">
        <v>62</v>
      </c>
      <c r="Q8">
        <v>4</v>
      </c>
      <c r="R8">
        <v>92</v>
      </c>
      <c r="S8">
        <v>31</v>
      </c>
      <c r="T8">
        <v>61</v>
      </c>
      <c r="X8">
        <v>4</v>
      </c>
      <c r="Y8">
        <v>88</v>
      </c>
      <c r="Z8">
        <v>24</v>
      </c>
      <c r="AA8">
        <v>64</v>
      </c>
      <c r="AE8">
        <v>4</v>
      </c>
      <c r="AF8">
        <v>89</v>
      </c>
      <c r="AG8">
        <v>28</v>
      </c>
      <c r="AH8">
        <v>61</v>
      </c>
      <c r="AL8">
        <v>4</v>
      </c>
      <c r="AM8">
        <v>90</v>
      </c>
      <c r="AN8">
        <v>26</v>
      </c>
      <c r="AO8">
        <v>64</v>
      </c>
      <c r="AS8">
        <v>4</v>
      </c>
      <c r="AT8">
        <v>89</v>
      </c>
      <c r="AU8">
        <v>32</v>
      </c>
      <c r="AV8">
        <v>57</v>
      </c>
      <c r="AZ8">
        <v>4</v>
      </c>
      <c r="BA8">
        <v>92</v>
      </c>
      <c r="BB8">
        <v>24</v>
      </c>
      <c r="BC8">
        <v>68</v>
      </c>
      <c r="BG8">
        <v>4</v>
      </c>
      <c r="BH8">
        <v>95</v>
      </c>
      <c r="BI8">
        <v>32</v>
      </c>
      <c r="BJ8">
        <v>63</v>
      </c>
      <c r="BN8">
        <v>4</v>
      </c>
      <c r="BO8">
        <v>91</v>
      </c>
      <c r="BP8">
        <v>29</v>
      </c>
      <c r="BQ8">
        <v>62</v>
      </c>
      <c r="BU8">
        <v>4</v>
      </c>
      <c r="BV8">
        <v>97</v>
      </c>
      <c r="BW8">
        <v>35</v>
      </c>
      <c r="BX8">
        <v>62</v>
      </c>
      <c r="CB8">
        <v>4</v>
      </c>
      <c r="CC8">
        <v>87</v>
      </c>
      <c r="CD8">
        <v>29</v>
      </c>
      <c r="CE8">
        <v>58</v>
      </c>
      <c r="CI8">
        <v>4</v>
      </c>
      <c r="CJ8">
        <v>91</v>
      </c>
      <c r="CK8">
        <v>31</v>
      </c>
      <c r="CL8">
        <v>60</v>
      </c>
      <c r="CP8">
        <v>4</v>
      </c>
      <c r="CQ8">
        <v>93</v>
      </c>
      <c r="CR8">
        <v>30</v>
      </c>
      <c r="CS8">
        <v>63</v>
      </c>
      <c r="CW8">
        <v>4</v>
      </c>
      <c r="CX8">
        <v>86</v>
      </c>
      <c r="CY8">
        <v>29</v>
      </c>
      <c r="CZ8">
        <v>57</v>
      </c>
      <c r="DD8">
        <v>4</v>
      </c>
      <c r="DE8">
        <v>89</v>
      </c>
      <c r="DF8">
        <v>30</v>
      </c>
      <c r="DG8">
        <v>59</v>
      </c>
      <c r="DK8">
        <v>4</v>
      </c>
      <c r="DL8">
        <v>84</v>
      </c>
      <c r="DM8">
        <v>31</v>
      </c>
      <c r="DN8">
        <v>53</v>
      </c>
      <c r="DR8">
        <v>4</v>
      </c>
      <c r="DS8">
        <v>92</v>
      </c>
      <c r="DT8">
        <v>30</v>
      </c>
      <c r="DU8">
        <v>62</v>
      </c>
      <c r="ET8">
        <v>4</v>
      </c>
      <c r="EU8">
        <v>74</v>
      </c>
      <c r="EV8">
        <v>0</v>
      </c>
      <c r="EW8">
        <v>74</v>
      </c>
      <c r="FA8">
        <v>4</v>
      </c>
      <c r="FB8">
        <v>76</v>
      </c>
      <c r="FC8">
        <v>19</v>
      </c>
      <c r="FD8">
        <v>57</v>
      </c>
      <c r="FH8">
        <v>4</v>
      </c>
      <c r="FI8">
        <v>86</v>
      </c>
      <c r="FJ8">
        <v>20</v>
      </c>
      <c r="FK8">
        <v>66</v>
      </c>
    </row>
    <row r="9" spans="5:167">
      <c r="E9">
        <v>5</v>
      </c>
      <c r="F9">
        <v>88</v>
      </c>
      <c r="G9">
        <v>30</v>
      </c>
      <c r="H9">
        <v>58</v>
      </c>
      <c r="K9">
        <v>5</v>
      </c>
      <c r="L9">
        <v>90</v>
      </c>
      <c r="M9">
        <v>30</v>
      </c>
      <c r="N9">
        <v>60</v>
      </c>
      <c r="Q9">
        <v>5</v>
      </c>
      <c r="R9">
        <v>94</v>
      </c>
      <c r="S9">
        <v>30</v>
      </c>
      <c r="T9">
        <v>64</v>
      </c>
      <c r="X9">
        <v>5</v>
      </c>
      <c r="Y9">
        <v>90</v>
      </c>
      <c r="Z9">
        <v>33</v>
      </c>
      <c r="AA9">
        <v>57</v>
      </c>
      <c r="AE9">
        <v>5</v>
      </c>
      <c r="AF9">
        <v>93</v>
      </c>
      <c r="AG9">
        <v>33</v>
      </c>
      <c r="AH9">
        <v>60</v>
      </c>
      <c r="AL9">
        <v>5</v>
      </c>
      <c r="AM9">
        <v>97</v>
      </c>
      <c r="AN9">
        <v>34</v>
      </c>
      <c r="AO9">
        <v>63</v>
      </c>
      <c r="AS9">
        <v>5</v>
      </c>
      <c r="AT9">
        <v>92</v>
      </c>
      <c r="AU9">
        <v>31</v>
      </c>
      <c r="AV9">
        <v>61</v>
      </c>
      <c r="AZ9">
        <v>5</v>
      </c>
      <c r="BA9">
        <v>94</v>
      </c>
      <c r="BB9">
        <v>29</v>
      </c>
      <c r="BC9">
        <v>65</v>
      </c>
      <c r="BG9">
        <v>5</v>
      </c>
      <c r="BH9">
        <v>93</v>
      </c>
      <c r="BI9">
        <v>34</v>
      </c>
      <c r="BJ9">
        <v>59</v>
      </c>
      <c r="BN9">
        <v>5</v>
      </c>
      <c r="BO9">
        <v>93</v>
      </c>
      <c r="BP9">
        <v>34</v>
      </c>
      <c r="BQ9">
        <v>59</v>
      </c>
      <c r="BU9">
        <v>5</v>
      </c>
      <c r="BV9">
        <v>90</v>
      </c>
      <c r="BW9">
        <v>33</v>
      </c>
      <c r="BX9">
        <v>57</v>
      </c>
      <c r="CB9">
        <v>5</v>
      </c>
      <c r="CC9">
        <v>89</v>
      </c>
      <c r="CD9">
        <v>32</v>
      </c>
      <c r="CE9">
        <v>57</v>
      </c>
      <c r="CI9">
        <v>5</v>
      </c>
      <c r="CJ9">
        <v>94</v>
      </c>
      <c r="CK9">
        <v>35</v>
      </c>
      <c r="CL9">
        <v>59</v>
      </c>
      <c r="CP9">
        <v>5</v>
      </c>
      <c r="CQ9">
        <v>93</v>
      </c>
      <c r="CR9">
        <v>31</v>
      </c>
      <c r="CS9">
        <v>62</v>
      </c>
      <c r="CW9">
        <v>5</v>
      </c>
      <c r="CX9">
        <v>93</v>
      </c>
      <c r="CY9">
        <v>29</v>
      </c>
      <c r="CZ9">
        <v>64</v>
      </c>
      <c r="DD9">
        <v>5</v>
      </c>
      <c r="DE9">
        <v>91</v>
      </c>
      <c r="DF9">
        <v>33</v>
      </c>
      <c r="DG9">
        <v>58</v>
      </c>
      <c r="DK9">
        <v>5</v>
      </c>
      <c r="DL9">
        <v>92</v>
      </c>
      <c r="DM9">
        <v>24</v>
      </c>
      <c r="DN9">
        <v>68</v>
      </c>
      <c r="DR9">
        <v>5</v>
      </c>
      <c r="DS9">
        <v>96</v>
      </c>
      <c r="DT9">
        <v>31</v>
      </c>
      <c r="DU9">
        <v>65</v>
      </c>
      <c r="EM9" t="s">
        <v>102</v>
      </c>
      <c r="ET9">
        <v>5</v>
      </c>
      <c r="EU9">
        <v>78</v>
      </c>
      <c r="EV9">
        <v>19</v>
      </c>
      <c r="EW9">
        <v>59</v>
      </c>
      <c r="FA9">
        <v>5</v>
      </c>
      <c r="FB9">
        <v>83</v>
      </c>
      <c r="FC9">
        <v>15</v>
      </c>
      <c r="FD9">
        <v>68</v>
      </c>
      <c r="FH9">
        <v>5</v>
      </c>
      <c r="FI9">
        <v>85</v>
      </c>
      <c r="FJ9">
        <v>19</v>
      </c>
      <c r="FK9">
        <v>66</v>
      </c>
    </row>
    <row r="10" spans="5:167">
      <c r="E10">
        <v>6</v>
      </c>
      <c r="F10">
        <v>92</v>
      </c>
      <c r="G10">
        <v>29</v>
      </c>
      <c r="H10">
        <v>63</v>
      </c>
      <c r="K10">
        <v>6</v>
      </c>
      <c r="L10">
        <v>89</v>
      </c>
      <c r="M10">
        <v>24</v>
      </c>
      <c r="N10">
        <v>65</v>
      </c>
      <c r="Q10">
        <v>6</v>
      </c>
      <c r="R10">
        <v>94</v>
      </c>
      <c r="S10">
        <v>32</v>
      </c>
      <c r="T10">
        <v>62</v>
      </c>
      <c r="X10">
        <v>6</v>
      </c>
      <c r="Y10">
        <v>87</v>
      </c>
      <c r="Z10">
        <v>31</v>
      </c>
      <c r="AA10">
        <v>56</v>
      </c>
      <c r="AE10">
        <v>6</v>
      </c>
      <c r="AF10">
        <v>89</v>
      </c>
      <c r="AG10">
        <v>31</v>
      </c>
      <c r="AH10">
        <v>58</v>
      </c>
      <c r="AL10">
        <v>6</v>
      </c>
      <c r="AM10">
        <v>92</v>
      </c>
      <c r="AN10">
        <v>32</v>
      </c>
      <c r="AO10">
        <v>60</v>
      </c>
      <c r="AS10">
        <v>6</v>
      </c>
      <c r="AT10">
        <v>96</v>
      </c>
      <c r="AU10">
        <v>34</v>
      </c>
      <c r="AV10">
        <v>62</v>
      </c>
      <c r="AZ10">
        <v>6</v>
      </c>
      <c r="BA10">
        <v>94</v>
      </c>
      <c r="BB10">
        <v>32</v>
      </c>
      <c r="BC10">
        <v>62</v>
      </c>
      <c r="BG10">
        <v>6</v>
      </c>
      <c r="BH10">
        <v>90</v>
      </c>
      <c r="BI10">
        <v>35</v>
      </c>
      <c r="BJ10">
        <v>55</v>
      </c>
      <c r="BN10">
        <v>6</v>
      </c>
      <c r="BO10">
        <v>95</v>
      </c>
      <c r="BP10">
        <v>30</v>
      </c>
      <c r="BQ10">
        <v>65</v>
      </c>
      <c r="BU10">
        <v>6</v>
      </c>
      <c r="BV10">
        <v>89</v>
      </c>
      <c r="BW10">
        <v>32</v>
      </c>
      <c r="BX10">
        <v>57</v>
      </c>
      <c r="CB10">
        <v>6</v>
      </c>
      <c r="CC10">
        <v>93</v>
      </c>
      <c r="CD10">
        <v>27</v>
      </c>
      <c r="CE10">
        <v>66</v>
      </c>
      <c r="CI10">
        <v>6</v>
      </c>
      <c r="CJ10">
        <v>91</v>
      </c>
      <c r="CK10">
        <v>32</v>
      </c>
      <c r="CL10">
        <v>59</v>
      </c>
      <c r="CP10">
        <v>6</v>
      </c>
      <c r="CQ10">
        <v>86</v>
      </c>
      <c r="CR10">
        <v>28</v>
      </c>
      <c r="CS10">
        <v>58</v>
      </c>
      <c r="CW10">
        <v>6</v>
      </c>
      <c r="CX10">
        <v>91</v>
      </c>
      <c r="CY10">
        <v>33</v>
      </c>
      <c r="CZ10">
        <v>58</v>
      </c>
      <c r="DD10">
        <v>6</v>
      </c>
      <c r="DE10">
        <v>90</v>
      </c>
      <c r="DF10">
        <v>28</v>
      </c>
      <c r="DG10">
        <v>62</v>
      </c>
      <c r="DK10">
        <v>6</v>
      </c>
      <c r="DL10">
        <v>84</v>
      </c>
      <c r="DM10">
        <v>31</v>
      </c>
      <c r="DN10">
        <v>53</v>
      </c>
      <c r="DR10">
        <v>6</v>
      </c>
      <c r="DS10">
        <v>92</v>
      </c>
      <c r="DT10">
        <v>32</v>
      </c>
      <c r="DU10">
        <v>60</v>
      </c>
      <c r="EM10" t="s">
        <v>103</v>
      </c>
      <c r="EN10" t="s">
        <v>39</v>
      </c>
      <c r="EO10" t="s">
        <v>40</v>
      </c>
      <c r="EP10" t="s">
        <v>41</v>
      </c>
      <c r="ET10">
        <v>6</v>
      </c>
      <c r="EU10">
        <v>78</v>
      </c>
      <c r="EV10">
        <v>20</v>
      </c>
      <c r="EW10">
        <v>58</v>
      </c>
      <c r="FA10">
        <v>6</v>
      </c>
      <c r="FB10">
        <v>71</v>
      </c>
      <c r="FC10">
        <v>23</v>
      </c>
      <c r="FD10">
        <v>48</v>
      </c>
      <c r="FH10">
        <v>6</v>
      </c>
      <c r="FI10">
        <v>91</v>
      </c>
      <c r="FJ10">
        <v>30</v>
      </c>
      <c r="FK10">
        <v>61</v>
      </c>
    </row>
    <row r="11" spans="5:167">
      <c r="E11">
        <v>7</v>
      </c>
      <c r="F11">
        <v>93</v>
      </c>
      <c r="G11">
        <v>32</v>
      </c>
      <c r="H11">
        <v>61</v>
      </c>
      <c r="K11">
        <v>7</v>
      </c>
      <c r="L11">
        <v>96</v>
      </c>
      <c r="M11">
        <v>34</v>
      </c>
      <c r="N11">
        <v>62</v>
      </c>
      <c r="Q11">
        <v>7</v>
      </c>
      <c r="R11">
        <v>92</v>
      </c>
      <c r="S11">
        <v>31</v>
      </c>
      <c r="T11">
        <v>61</v>
      </c>
      <c r="X11">
        <v>7</v>
      </c>
      <c r="Y11">
        <v>89</v>
      </c>
      <c r="Z11">
        <v>28</v>
      </c>
      <c r="AA11">
        <v>61</v>
      </c>
      <c r="AE11">
        <v>7</v>
      </c>
      <c r="AF11">
        <v>90</v>
      </c>
      <c r="AG11">
        <v>31</v>
      </c>
      <c r="AH11">
        <v>59</v>
      </c>
      <c r="AL11">
        <v>7</v>
      </c>
      <c r="AM11">
        <v>93</v>
      </c>
      <c r="AN11">
        <v>29</v>
      </c>
      <c r="AO11">
        <v>64</v>
      </c>
      <c r="AS11">
        <v>7</v>
      </c>
      <c r="AT11">
        <v>89</v>
      </c>
      <c r="AU11">
        <v>31</v>
      </c>
      <c r="AV11">
        <v>58</v>
      </c>
      <c r="AZ11">
        <v>7</v>
      </c>
      <c r="BA11">
        <v>91</v>
      </c>
      <c r="BB11">
        <v>27</v>
      </c>
      <c r="BC11">
        <v>64</v>
      </c>
      <c r="BG11">
        <v>7</v>
      </c>
      <c r="BH11">
        <v>89</v>
      </c>
      <c r="BI11">
        <v>33</v>
      </c>
      <c r="BJ11">
        <v>56</v>
      </c>
      <c r="BN11">
        <v>7</v>
      </c>
      <c r="BO11">
        <v>96</v>
      </c>
      <c r="BP11">
        <v>34</v>
      </c>
      <c r="BQ11">
        <v>62</v>
      </c>
      <c r="BU11">
        <v>7</v>
      </c>
      <c r="BV11">
        <v>91</v>
      </c>
      <c r="BW11">
        <v>35</v>
      </c>
      <c r="BX11">
        <v>56</v>
      </c>
      <c r="CB11">
        <v>7</v>
      </c>
      <c r="CC11">
        <v>91</v>
      </c>
      <c r="CD11">
        <v>31</v>
      </c>
      <c r="CE11">
        <v>60</v>
      </c>
      <c r="CI11">
        <v>7</v>
      </c>
      <c r="CJ11">
        <v>92</v>
      </c>
      <c r="CK11">
        <v>34</v>
      </c>
      <c r="CL11">
        <v>58</v>
      </c>
      <c r="CP11">
        <v>7</v>
      </c>
      <c r="CQ11">
        <v>93</v>
      </c>
      <c r="CR11">
        <v>31</v>
      </c>
      <c r="CS11">
        <v>62</v>
      </c>
      <c r="CW11">
        <v>7</v>
      </c>
      <c r="CX11">
        <v>91</v>
      </c>
      <c r="CY11">
        <v>32</v>
      </c>
      <c r="CZ11">
        <v>59</v>
      </c>
      <c r="DD11">
        <v>7</v>
      </c>
      <c r="DE11">
        <v>92</v>
      </c>
      <c r="DF11">
        <v>31</v>
      </c>
      <c r="DG11">
        <v>61</v>
      </c>
      <c r="DK11">
        <v>7</v>
      </c>
      <c r="DL11">
        <v>84</v>
      </c>
      <c r="DM11">
        <v>32</v>
      </c>
      <c r="DN11">
        <v>52</v>
      </c>
      <c r="DR11">
        <v>7</v>
      </c>
      <c r="DS11">
        <v>89</v>
      </c>
      <c r="DT11">
        <v>31</v>
      </c>
      <c r="DU11">
        <v>58</v>
      </c>
      <c r="EM11" t="s">
        <v>103</v>
      </c>
      <c r="EN11">
        <v>88</v>
      </c>
      <c r="EO11">
        <v>30</v>
      </c>
      <c r="EP11">
        <v>58</v>
      </c>
      <c r="ET11">
        <v>7</v>
      </c>
      <c r="EU11">
        <v>78</v>
      </c>
      <c r="EV11">
        <v>19</v>
      </c>
      <c r="EW11">
        <v>59</v>
      </c>
      <c r="FA11">
        <v>7</v>
      </c>
      <c r="FB11">
        <v>83</v>
      </c>
      <c r="FC11">
        <v>15</v>
      </c>
      <c r="FD11">
        <v>68</v>
      </c>
      <c r="FH11">
        <v>7</v>
      </c>
      <c r="FI11">
        <v>86</v>
      </c>
      <c r="FJ11">
        <v>26</v>
      </c>
      <c r="FK11">
        <v>60</v>
      </c>
    </row>
    <row r="12" spans="5:167">
      <c r="E12">
        <v>8</v>
      </c>
      <c r="F12">
        <v>91</v>
      </c>
      <c r="G12">
        <v>26</v>
      </c>
      <c r="H12">
        <v>65</v>
      </c>
      <c r="K12">
        <v>8</v>
      </c>
      <c r="L12">
        <v>95</v>
      </c>
      <c r="M12">
        <v>33</v>
      </c>
      <c r="N12">
        <v>62</v>
      </c>
      <c r="Q12">
        <v>8</v>
      </c>
      <c r="R12">
        <v>89</v>
      </c>
      <c r="S12">
        <v>29</v>
      </c>
      <c r="T12">
        <v>60</v>
      </c>
      <c r="X12">
        <v>8</v>
      </c>
      <c r="Y12">
        <v>84</v>
      </c>
      <c r="Z12">
        <v>25</v>
      </c>
      <c r="AA12">
        <v>59</v>
      </c>
      <c r="AE12">
        <v>8</v>
      </c>
      <c r="AF12">
        <v>89</v>
      </c>
      <c r="AG12">
        <v>31</v>
      </c>
      <c r="AH12">
        <v>58</v>
      </c>
      <c r="AL12">
        <v>8</v>
      </c>
      <c r="AM12">
        <v>94</v>
      </c>
      <c r="AN12">
        <v>30</v>
      </c>
      <c r="AO12">
        <v>64</v>
      </c>
      <c r="AS12">
        <v>8</v>
      </c>
      <c r="AT12">
        <v>86</v>
      </c>
      <c r="AU12">
        <v>31</v>
      </c>
      <c r="AV12">
        <v>55</v>
      </c>
      <c r="AZ12">
        <v>8</v>
      </c>
      <c r="BA12">
        <v>93</v>
      </c>
      <c r="BB12">
        <v>34</v>
      </c>
      <c r="BC12">
        <v>59</v>
      </c>
      <c r="BG12">
        <v>8</v>
      </c>
      <c r="BH12">
        <v>90</v>
      </c>
      <c r="BI12">
        <v>31</v>
      </c>
      <c r="BJ12">
        <v>59</v>
      </c>
      <c r="BN12">
        <v>8</v>
      </c>
      <c r="BO12">
        <v>90</v>
      </c>
      <c r="BP12">
        <v>32</v>
      </c>
      <c r="BQ12">
        <v>58</v>
      </c>
      <c r="BU12">
        <v>8</v>
      </c>
      <c r="BV12">
        <v>92</v>
      </c>
      <c r="BW12">
        <v>34</v>
      </c>
      <c r="BX12">
        <v>58</v>
      </c>
      <c r="CB12">
        <v>8</v>
      </c>
      <c r="CC12">
        <v>90</v>
      </c>
      <c r="CD12">
        <v>30</v>
      </c>
      <c r="CE12">
        <v>60</v>
      </c>
      <c r="CI12">
        <v>8</v>
      </c>
      <c r="CJ12">
        <v>91</v>
      </c>
      <c r="CK12">
        <v>28</v>
      </c>
      <c r="CL12">
        <v>63</v>
      </c>
      <c r="CP12">
        <v>8</v>
      </c>
      <c r="CQ12">
        <v>90</v>
      </c>
      <c r="CR12">
        <v>29</v>
      </c>
      <c r="CS12">
        <v>61</v>
      </c>
      <c r="CW12">
        <v>8</v>
      </c>
      <c r="CX12">
        <v>85</v>
      </c>
      <c r="CY12">
        <v>25</v>
      </c>
      <c r="CZ12">
        <v>60</v>
      </c>
      <c r="DD12">
        <v>8</v>
      </c>
      <c r="DE12">
        <v>89</v>
      </c>
      <c r="DF12">
        <v>31</v>
      </c>
      <c r="DG12">
        <v>58</v>
      </c>
      <c r="DK12">
        <v>8</v>
      </c>
      <c r="DL12">
        <v>86</v>
      </c>
      <c r="DM12">
        <v>29</v>
      </c>
      <c r="DN12">
        <v>57</v>
      </c>
      <c r="DR12">
        <v>8</v>
      </c>
      <c r="DS12">
        <v>92</v>
      </c>
      <c r="DT12">
        <v>30</v>
      </c>
      <c r="DU12">
        <v>62</v>
      </c>
      <c r="EM12" t="s">
        <v>103</v>
      </c>
      <c r="EN12">
        <f>EN11/112</f>
        <v>0.7857142857142857</v>
      </c>
      <c r="EO12">
        <f>EO11/38</f>
        <v>0.78947368421052633</v>
      </c>
      <c r="EP12">
        <f>EP11/74</f>
        <v>0.78378378378378377</v>
      </c>
      <c r="ET12">
        <v>8</v>
      </c>
      <c r="EU12">
        <v>77</v>
      </c>
      <c r="EV12">
        <v>19</v>
      </c>
      <c r="EW12">
        <v>58</v>
      </c>
      <c r="FA12">
        <v>8</v>
      </c>
      <c r="FB12">
        <v>76</v>
      </c>
      <c r="FC12">
        <v>19</v>
      </c>
      <c r="FD12">
        <v>57</v>
      </c>
      <c r="FH12">
        <v>8</v>
      </c>
      <c r="FI12">
        <v>89</v>
      </c>
      <c r="FJ12">
        <v>25</v>
      </c>
      <c r="FK12">
        <v>64</v>
      </c>
    </row>
    <row r="13" spans="5:167">
      <c r="E13">
        <v>9</v>
      </c>
      <c r="F13">
        <v>95</v>
      </c>
      <c r="G13">
        <v>33</v>
      </c>
      <c r="H13">
        <v>62</v>
      </c>
      <c r="K13">
        <v>9</v>
      </c>
      <c r="L13">
        <v>93</v>
      </c>
      <c r="M13">
        <v>32</v>
      </c>
      <c r="N13">
        <v>61</v>
      </c>
      <c r="Q13">
        <v>9</v>
      </c>
      <c r="R13">
        <v>90</v>
      </c>
      <c r="S13">
        <v>27</v>
      </c>
      <c r="T13">
        <v>63</v>
      </c>
      <c r="X13">
        <v>9</v>
      </c>
      <c r="Y13">
        <v>93</v>
      </c>
      <c r="Z13">
        <v>34</v>
      </c>
      <c r="AA13">
        <v>59</v>
      </c>
      <c r="AE13">
        <v>9</v>
      </c>
      <c r="AF13">
        <v>91</v>
      </c>
      <c r="AG13">
        <v>27</v>
      </c>
      <c r="AH13">
        <v>64</v>
      </c>
      <c r="AL13">
        <v>9</v>
      </c>
      <c r="AM13">
        <v>87</v>
      </c>
      <c r="AN13">
        <v>28</v>
      </c>
      <c r="AO13">
        <v>59</v>
      </c>
      <c r="AS13">
        <v>9</v>
      </c>
      <c r="AT13">
        <v>90</v>
      </c>
      <c r="AU13">
        <v>32</v>
      </c>
      <c r="AV13">
        <v>58</v>
      </c>
      <c r="AZ13">
        <v>9</v>
      </c>
      <c r="BA13">
        <v>92</v>
      </c>
      <c r="BB13">
        <v>27</v>
      </c>
      <c r="BC13">
        <v>65</v>
      </c>
      <c r="BG13">
        <v>9</v>
      </c>
      <c r="BH13">
        <v>92</v>
      </c>
      <c r="BI13">
        <v>35</v>
      </c>
      <c r="BJ13">
        <v>57</v>
      </c>
      <c r="BN13">
        <v>9</v>
      </c>
      <c r="BO13">
        <v>92</v>
      </c>
      <c r="BP13">
        <v>34</v>
      </c>
      <c r="BQ13">
        <v>58</v>
      </c>
      <c r="BU13">
        <v>9</v>
      </c>
      <c r="BV13">
        <v>91</v>
      </c>
      <c r="BW13">
        <v>30</v>
      </c>
      <c r="BX13">
        <v>61</v>
      </c>
      <c r="CB13">
        <v>9</v>
      </c>
      <c r="CC13">
        <v>92</v>
      </c>
      <c r="CD13">
        <v>29</v>
      </c>
      <c r="CE13">
        <v>63</v>
      </c>
      <c r="CI13">
        <v>9</v>
      </c>
      <c r="CJ13">
        <v>92</v>
      </c>
      <c r="CK13">
        <v>35</v>
      </c>
      <c r="CL13">
        <v>57</v>
      </c>
      <c r="CP13">
        <v>9</v>
      </c>
      <c r="CQ13">
        <v>92</v>
      </c>
      <c r="CR13">
        <v>29</v>
      </c>
      <c r="CS13">
        <v>63</v>
      </c>
      <c r="CW13">
        <v>9</v>
      </c>
      <c r="CX13">
        <v>90</v>
      </c>
      <c r="CY13">
        <v>30</v>
      </c>
      <c r="CZ13">
        <v>60</v>
      </c>
      <c r="DD13">
        <v>9</v>
      </c>
      <c r="DE13">
        <v>91</v>
      </c>
      <c r="DF13">
        <v>28</v>
      </c>
      <c r="DG13">
        <v>63</v>
      </c>
      <c r="DK13">
        <v>9</v>
      </c>
      <c r="DL13">
        <v>89</v>
      </c>
      <c r="DM13">
        <v>30</v>
      </c>
      <c r="DN13">
        <v>59</v>
      </c>
      <c r="DR13">
        <v>9</v>
      </c>
      <c r="DS13">
        <v>95</v>
      </c>
      <c r="DT13">
        <v>33</v>
      </c>
      <c r="DU13">
        <v>62</v>
      </c>
      <c r="ET13">
        <v>9</v>
      </c>
      <c r="EU13">
        <v>78</v>
      </c>
      <c r="EV13">
        <v>9</v>
      </c>
      <c r="EW13">
        <v>69</v>
      </c>
      <c r="FA13">
        <v>9</v>
      </c>
      <c r="FB13">
        <v>77</v>
      </c>
      <c r="FC13">
        <v>20</v>
      </c>
      <c r="FD13">
        <v>57</v>
      </c>
      <c r="FH13">
        <v>9</v>
      </c>
      <c r="FI13">
        <v>85</v>
      </c>
      <c r="FJ13">
        <v>19</v>
      </c>
      <c r="FK13">
        <v>66</v>
      </c>
    </row>
    <row r="14" spans="5:167">
      <c r="E14">
        <v>10</v>
      </c>
      <c r="F14">
        <v>93</v>
      </c>
      <c r="G14">
        <v>33</v>
      </c>
      <c r="H14">
        <v>60</v>
      </c>
      <c r="K14">
        <v>10</v>
      </c>
      <c r="L14">
        <v>89</v>
      </c>
      <c r="M14">
        <v>27</v>
      </c>
      <c r="N14">
        <v>62</v>
      </c>
      <c r="Q14">
        <v>10</v>
      </c>
      <c r="R14">
        <v>92</v>
      </c>
      <c r="S14">
        <v>24</v>
      </c>
      <c r="T14">
        <v>68</v>
      </c>
      <c r="X14">
        <v>10</v>
      </c>
      <c r="Y14">
        <v>85</v>
      </c>
      <c r="Z14">
        <v>28</v>
      </c>
      <c r="AA14">
        <v>57</v>
      </c>
      <c r="AE14">
        <v>10</v>
      </c>
      <c r="AF14">
        <v>94</v>
      </c>
      <c r="AG14">
        <v>29</v>
      </c>
      <c r="AH14">
        <v>65</v>
      </c>
      <c r="AL14">
        <v>10</v>
      </c>
      <c r="AM14">
        <v>93</v>
      </c>
      <c r="AN14">
        <v>31</v>
      </c>
      <c r="AO14">
        <v>62</v>
      </c>
      <c r="AS14">
        <v>10</v>
      </c>
      <c r="AT14">
        <v>90</v>
      </c>
      <c r="AU14">
        <v>30</v>
      </c>
      <c r="AV14">
        <v>60</v>
      </c>
      <c r="AZ14">
        <v>10</v>
      </c>
      <c r="BA14">
        <v>92</v>
      </c>
      <c r="BB14">
        <v>36</v>
      </c>
      <c r="BC14">
        <v>56</v>
      </c>
      <c r="BG14">
        <v>10</v>
      </c>
      <c r="BH14">
        <v>90</v>
      </c>
      <c r="BI14">
        <v>25</v>
      </c>
      <c r="BJ14">
        <v>65</v>
      </c>
      <c r="BN14">
        <v>10</v>
      </c>
      <c r="BO14">
        <v>92</v>
      </c>
      <c r="BP14">
        <v>35</v>
      </c>
      <c r="BQ14">
        <v>57</v>
      </c>
      <c r="BU14">
        <v>10</v>
      </c>
      <c r="BV14">
        <v>99</v>
      </c>
      <c r="BW14">
        <v>34</v>
      </c>
      <c r="BX14">
        <v>65</v>
      </c>
      <c r="CB14">
        <v>10</v>
      </c>
      <c r="CC14">
        <v>95</v>
      </c>
      <c r="CD14">
        <v>30</v>
      </c>
      <c r="CE14">
        <v>65</v>
      </c>
      <c r="CI14">
        <v>10</v>
      </c>
      <c r="CJ14">
        <v>92</v>
      </c>
      <c r="CK14">
        <v>29</v>
      </c>
      <c r="CL14">
        <v>63</v>
      </c>
      <c r="CP14">
        <v>10</v>
      </c>
      <c r="CQ14">
        <v>89</v>
      </c>
      <c r="CR14">
        <v>33</v>
      </c>
      <c r="CS14">
        <v>56</v>
      </c>
      <c r="CW14">
        <v>10</v>
      </c>
      <c r="CX14">
        <v>95</v>
      </c>
      <c r="CY14">
        <v>35</v>
      </c>
      <c r="CZ14">
        <v>60</v>
      </c>
      <c r="DD14">
        <v>10</v>
      </c>
      <c r="DE14">
        <v>92</v>
      </c>
      <c r="DF14">
        <v>31</v>
      </c>
      <c r="DG14">
        <v>61</v>
      </c>
      <c r="DK14">
        <v>10</v>
      </c>
      <c r="DL14">
        <v>92</v>
      </c>
      <c r="DM14">
        <v>23</v>
      </c>
      <c r="DN14">
        <v>69</v>
      </c>
      <c r="DR14">
        <v>10</v>
      </c>
      <c r="DS14">
        <v>94</v>
      </c>
      <c r="DT14">
        <v>36</v>
      </c>
      <c r="DU14">
        <v>58</v>
      </c>
      <c r="ET14">
        <v>10</v>
      </c>
      <c r="EU14">
        <v>77</v>
      </c>
      <c r="EV14">
        <v>19</v>
      </c>
      <c r="EW14">
        <v>58</v>
      </c>
      <c r="FA14">
        <v>10</v>
      </c>
      <c r="FB14">
        <v>83</v>
      </c>
      <c r="FC14">
        <v>13</v>
      </c>
      <c r="FD14">
        <v>70</v>
      </c>
      <c r="FH14">
        <v>10</v>
      </c>
      <c r="FI14">
        <v>83</v>
      </c>
      <c r="FJ14">
        <v>21</v>
      </c>
      <c r="FK14">
        <v>62</v>
      </c>
    </row>
    <row r="15" spans="5:167">
      <c r="E15">
        <v>11</v>
      </c>
      <c r="F15">
        <v>86</v>
      </c>
      <c r="G15">
        <v>31</v>
      </c>
      <c r="H15">
        <v>55</v>
      </c>
      <c r="K15">
        <v>11</v>
      </c>
      <c r="L15">
        <v>95</v>
      </c>
      <c r="M15">
        <v>31</v>
      </c>
      <c r="N15">
        <v>64</v>
      </c>
      <c r="Q15">
        <v>11</v>
      </c>
      <c r="R15">
        <v>91</v>
      </c>
      <c r="S15">
        <v>27</v>
      </c>
      <c r="T15">
        <v>64</v>
      </c>
      <c r="X15">
        <v>11</v>
      </c>
      <c r="Y15">
        <v>91</v>
      </c>
      <c r="Z15">
        <v>26</v>
      </c>
      <c r="AA15">
        <v>65</v>
      </c>
      <c r="AE15">
        <v>11</v>
      </c>
      <c r="AF15">
        <v>87</v>
      </c>
      <c r="AG15">
        <v>27</v>
      </c>
      <c r="AH15">
        <v>60</v>
      </c>
      <c r="AL15">
        <v>11</v>
      </c>
      <c r="AM15">
        <v>93</v>
      </c>
      <c r="AN15">
        <v>28</v>
      </c>
      <c r="AO15">
        <v>65</v>
      </c>
      <c r="AS15">
        <v>11</v>
      </c>
      <c r="AT15">
        <v>89</v>
      </c>
      <c r="AU15">
        <v>29</v>
      </c>
      <c r="AV15">
        <v>60</v>
      </c>
      <c r="AZ15">
        <v>11</v>
      </c>
      <c r="BA15">
        <v>89</v>
      </c>
      <c r="BB15">
        <v>29</v>
      </c>
      <c r="BC15">
        <v>60</v>
      </c>
      <c r="BG15">
        <v>11</v>
      </c>
      <c r="BH15">
        <v>92</v>
      </c>
      <c r="BI15">
        <v>31</v>
      </c>
      <c r="BJ15">
        <v>61</v>
      </c>
      <c r="BN15">
        <v>11</v>
      </c>
      <c r="BO15">
        <v>91</v>
      </c>
      <c r="BP15">
        <v>35</v>
      </c>
      <c r="BQ15">
        <v>56</v>
      </c>
      <c r="BU15">
        <v>11</v>
      </c>
      <c r="BV15">
        <v>91</v>
      </c>
      <c r="BW15">
        <v>33</v>
      </c>
      <c r="BX15">
        <v>58</v>
      </c>
      <c r="CB15">
        <v>11</v>
      </c>
      <c r="CC15">
        <v>91</v>
      </c>
      <c r="CD15">
        <v>29</v>
      </c>
      <c r="CE15">
        <v>62</v>
      </c>
      <c r="CI15">
        <v>11</v>
      </c>
      <c r="CJ15">
        <v>92</v>
      </c>
      <c r="CK15">
        <v>28</v>
      </c>
      <c r="CL15">
        <v>64</v>
      </c>
      <c r="CP15">
        <v>11</v>
      </c>
      <c r="CQ15">
        <v>88</v>
      </c>
      <c r="CR15">
        <v>29</v>
      </c>
      <c r="CS15">
        <v>59</v>
      </c>
      <c r="CW15">
        <v>11</v>
      </c>
      <c r="CX15">
        <v>89</v>
      </c>
      <c r="CY15">
        <v>31</v>
      </c>
      <c r="CZ15">
        <v>58</v>
      </c>
      <c r="DD15">
        <v>11</v>
      </c>
      <c r="DE15">
        <v>91</v>
      </c>
      <c r="DF15">
        <v>31</v>
      </c>
      <c r="DG15">
        <v>60</v>
      </c>
      <c r="DK15">
        <v>11</v>
      </c>
      <c r="DL15">
        <v>89</v>
      </c>
      <c r="DM15">
        <v>33</v>
      </c>
      <c r="DN15">
        <v>56</v>
      </c>
      <c r="DR15">
        <v>11</v>
      </c>
      <c r="DS15">
        <v>94</v>
      </c>
      <c r="DT15">
        <v>32</v>
      </c>
      <c r="DU15">
        <v>62</v>
      </c>
      <c r="EM15" t="s">
        <v>104</v>
      </c>
      <c r="ET15" t="s">
        <v>112</v>
      </c>
      <c r="EU15">
        <f>SUM(EU5:EU14)/1120</f>
        <v>0.69374999999999998</v>
      </c>
      <c r="EV15">
        <f>SUM(EV5:EV14)/380</f>
        <v>0.4263157894736842</v>
      </c>
      <c r="EW15">
        <f>SUM(EW5:EW14)/740</f>
        <v>0.83108108108108103</v>
      </c>
      <c r="FA15">
        <v>11</v>
      </c>
      <c r="FB15">
        <v>70</v>
      </c>
      <c r="FC15">
        <v>23</v>
      </c>
      <c r="FD15">
        <v>47</v>
      </c>
      <c r="FH15">
        <v>11</v>
      </c>
      <c r="FI15">
        <v>83</v>
      </c>
      <c r="FJ15">
        <v>19</v>
      </c>
      <c r="FK15">
        <v>64</v>
      </c>
    </row>
    <row r="16" spans="5:167">
      <c r="E16">
        <v>12</v>
      </c>
      <c r="F16">
        <v>89</v>
      </c>
      <c r="G16">
        <v>31</v>
      </c>
      <c r="H16">
        <v>58</v>
      </c>
      <c r="K16">
        <v>12</v>
      </c>
      <c r="L16">
        <v>95</v>
      </c>
      <c r="M16">
        <v>32</v>
      </c>
      <c r="N16">
        <v>63</v>
      </c>
      <c r="Q16">
        <v>12</v>
      </c>
      <c r="R16">
        <v>94</v>
      </c>
      <c r="S16">
        <v>31</v>
      </c>
      <c r="T16">
        <v>63</v>
      </c>
      <c r="X16">
        <v>12</v>
      </c>
      <c r="Y16">
        <v>92</v>
      </c>
      <c r="Z16">
        <v>30</v>
      </c>
      <c r="AA16">
        <v>62</v>
      </c>
      <c r="AE16">
        <v>12</v>
      </c>
      <c r="AF16">
        <v>89</v>
      </c>
      <c r="AG16">
        <v>30</v>
      </c>
      <c r="AH16">
        <v>59</v>
      </c>
      <c r="AL16">
        <v>12</v>
      </c>
      <c r="AM16">
        <v>96</v>
      </c>
      <c r="AN16">
        <v>33</v>
      </c>
      <c r="AO16">
        <v>63</v>
      </c>
      <c r="AS16">
        <v>12</v>
      </c>
      <c r="AT16">
        <v>97</v>
      </c>
      <c r="AU16">
        <v>33</v>
      </c>
      <c r="AV16">
        <v>64</v>
      </c>
      <c r="AZ16">
        <v>12</v>
      </c>
      <c r="BA16">
        <v>87</v>
      </c>
      <c r="BB16">
        <v>31</v>
      </c>
      <c r="BC16">
        <v>56</v>
      </c>
      <c r="BG16">
        <v>12</v>
      </c>
      <c r="BH16">
        <v>90</v>
      </c>
      <c r="BI16">
        <v>32</v>
      </c>
      <c r="BJ16">
        <v>58</v>
      </c>
      <c r="BN16">
        <v>12</v>
      </c>
      <c r="BO16">
        <v>92</v>
      </c>
      <c r="BP16">
        <v>33</v>
      </c>
      <c r="BQ16">
        <v>59</v>
      </c>
      <c r="BU16">
        <v>12</v>
      </c>
      <c r="BV16">
        <v>89</v>
      </c>
      <c r="BW16">
        <v>31</v>
      </c>
      <c r="BX16">
        <v>58</v>
      </c>
      <c r="CB16">
        <v>12</v>
      </c>
      <c r="CC16">
        <v>94</v>
      </c>
      <c r="CD16">
        <v>32</v>
      </c>
      <c r="CE16">
        <v>62</v>
      </c>
      <c r="CI16">
        <v>12</v>
      </c>
      <c r="CJ16">
        <v>91</v>
      </c>
      <c r="CK16">
        <v>31</v>
      </c>
      <c r="CL16">
        <v>60</v>
      </c>
      <c r="CP16">
        <v>12</v>
      </c>
      <c r="CQ16">
        <v>91</v>
      </c>
      <c r="CR16">
        <v>30</v>
      </c>
      <c r="CS16">
        <v>61</v>
      </c>
      <c r="CW16">
        <v>12</v>
      </c>
      <c r="CX16">
        <v>90</v>
      </c>
      <c r="CY16">
        <v>28</v>
      </c>
      <c r="CZ16">
        <v>62</v>
      </c>
      <c r="DD16">
        <v>12</v>
      </c>
      <c r="DE16">
        <v>90</v>
      </c>
      <c r="DF16">
        <v>32</v>
      </c>
      <c r="DG16">
        <v>58</v>
      </c>
      <c r="DK16">
        <v>12</v>
      </c>
      <c r="DL16">
        <v>91</v>
      </c>
      <c r="DM16">
        <v>32</v>
      </c>
      <c r="DN16">
        <v>59</v>
      </c>
      <c r="DR16">
        <v>12</v>
      </c>
      <c r="DS16">
        <v>92</v>
      </c>
      <c r="DT16">
        <v>29</v>
      </c>
      <c r="DU16">
        <v>63</v>
      </c>
      <c r="EM16" t="s">
        <v>105</v>
      </c>
      <c r="EN16" t="s">
        <v>39</v>
      </c>
      <c r="EO16" t="s">
        <v>40</v>
      </c>
      <c r="EP16" t="s">
        <v>41</v>
      </c>
      <c r="FA16">
        <v>12</v>
      </c>
      <c r="FB16">
        <v>85</v>
      </c>
      <c r="FC16">
        <v>15</v>
      </c>
      <c r="FD16">
        <v>70</v>
      </c>
      <c r="FH16">
        <v>12</v>
      </c>
      <c r="FI16">
        <v>85</v>
      </c>
      <c r="FJ16">
        <v>19</v>
      </c>
      <c r="FK16">
        <v>66</v>
      </c>
    </row>
    <row r="17" spans="5:167">
      <c r="E17">
        <v>13</v>
      </c>
      <c r="F17">
        <v>87</v>
      </c>
      <c r="G17">
        <v>26</v>
      </c>
      <c r="H17">
        <v>61</v>
      </c>
      <c r="K17">
        <v>13</v>
      </c>
      <c r="L17">
        <v>93</v>
      </c>
      <c r="M17">
        <v>29</v>
      </c>
      <c r="N17">
        <v>64</v>
      </c>
      <c r="Q17">
        <v>13</v>
      </c>
      <c r="R17">
        <v>93</v>
      </c>
      <c r="S17">
        <v>32</v>
      </c>
      <c r="T17">
        <v>61</v>
      </c>
      <c r="X17">
        <v>13</v>
      </c>
      <c r="Y17">
        <v>89</v>
      </c>
      <c r="Z17">
        <v>26</v>
      </c>
      <c r="AA17">
        <v>63</v>
      </c>
      <c r="AE17">
        <v>13</v>
      </c>
      <c r="AF17">
        <v>91</v>
      </c>
      <c r="AG17">
        <v>34</v>
      </c>
      <c r="AH17">
        <v>57</v>
      </c>
      <c r="AL17">
        <v>13</v>
      </c>
      <c r="AM17">
        <v>94</v>
      </c>
      <c r="AN17">
        <v>34</v>
      </c>
      <c r="AO17">
        <v>60</v>
      </c>
      <c r="AS17">
        <v>13</v>
      </c>
      <c r="AT17">
        <v>91</v>
      </c>
      <c r="AU17">
        <v>32</v>
      </c>
      <c r="AV17">
        <v>59</v>
      </c>
      <c r="AZ17">
        <v>13</v>
      </c>
      <c r="BA17">
        <v>93</v>
      </c>
      <c r="BB17">
        <v>28</v>
      </c>
      <c r="BC17">
        <v>65</v>
      </c>
      <c r="BG17">
        <v>13</v>
      </c>
      <c r="BH17">
        <v>93</v>
      </c>
      <c r="BI17">
        <v>28</v>
      </c>
      <c r="BJ17">
        <v>65</v>
      </c>
      <c r="BN17">
        <v>13</v>
      </c>
      <c r="BO17">
        <v>92</v>
      </c>
      <c r="BP17">
        <v>35</v>
      </c>
      <c r="BQ17">
        <v>57</v>
      </c>
      <c r="BU17">
        <v>13</v>
      </c>
      <c r="BV17">
        <v>94</v>
      </c>
      <c r="BW17">
        <v>30</v>
      </c>
      <c r="BX17">
        <v>64</v>
      </c>
      <c r="CB17">
        <v>13</v>
      </c>
      <c r="CC17">
        <v>91</v>
      </c>
      <c r="CD17">
        <v>28</v>
      </c>
      <c r="CE17">
        <v>63</v>
      </c>
      <c r="CI17">
        <v>13</v>
      </c>
      <c r="CJ17">
        <v>95</v>
      </c>
      <c r="CK17">
        <v>34</v>
      </c>
      <c r="CL17">
        <v>61</v>
      </c>
      <c r="CP17">
        <v>13</v>
      </c>
      <c r="CQ17">
        <v>92</v>
      </c>
      <c r="CR17">
        <v>33</v>
      </c>
      <c r="CS17">
        <v>59</v>
      </c>
      <c r="CW17">
        <v>13</v>
      </c>
      <c r="CX17">
        <v>88</v>
      </c>
      <c r="CY17">
        <v>26</v>
      </c>
      <c r="CZ17">
        <v>62</v>
      </c>
      <c r="DD17">
        <v>13</v>
      </c>
      <c r="DE17">
        <v>88</v>
      </c>
      <c r="DF17">
        <v>31</v>
      </c>
      <c r="DG17">
        <v>57</v>
      </c>
      <c r="DK17">
        <v>13</v>
      </c>
      <c r="DL17">
        <v>82</v>
      </c>
      <c r="DM17">
        <v>31</v>
      </c>
      <c r="DN17">
        <v>51</v>
      </c>
      <c r="DR17">
        <v>13</v>
      </c>
      <c r="DS17">
        <v>93</v>
      </c>
      <c r="DT17">
        <v>32</v>
      </c>
      <c r="DU17">
        <v>61</v>
      </c>
      <c r="EM17" t="s">
        <v>105</v>
      </c>
      <c r="EN17">
        <v>96</v>
      </c>
      <c r="EO17">
        <v>37</v>
      </c>
      <c r="EP17">
        <v>59</v>
      </c>
      <c r="FA17">
        <v>13</v>
      </c>
      <c r="FB17">
        <v>82</v>
      </c>
      <c r="FC17">
        <v>15</v>
      </c>
      <c r="FD17">
        <v>67</v>
      </c>
      <c r="FH17">
        <v>13</v>
      </c>
      <c r="FI17">
        <v>88</v>
      </c>
      <c r="FJ17">
        <v>24</v>
      </c>
      <c r="FK17">
        <v>64</v>
      </c>
    </row>
    <row r="18" spans="5:167">
      <c r="E18">
        <v>14</v>
      </c>
      <c r="F18">
        <v>84</v>
      </c>
      <c r="G18">
        <v>22</v>
      </c>
      <c r="H18">
        <v>62</v>
      </c>
      <c r="K18">
        <v>14</v>
      </c>
      <c r="L18">
        <v>91</v>
      </c>
      <c r="M18">
        <v>29</v>
      </c>
      <c r="N18">
        <v>62</v>
      </c>
      <c r="Q18">
        <v>14</v>
      </c>
      <c r="R18">
        <v>86</v>
      </c>
      <c r="S18">
        <v>30</v>
      </c>
      <c r="T18">
        <v>56</v>
      </c>
      <c r="X18">
        <v>14</v>
      </c>
      <c r="Y18">
        <v>89</v>
      </c>
      <c r="Z18">
        <v>29</v>
      </c>
      <c r="AA18">
        <v>60</v>
      </c>
      <c r="AE18">
        <v>14</v>
      </c>
      <c r="AF18">
        <v>90</v>
      </c>
      <c r="AG18">
        <v>29</v>
      </c>
      <c r="AH18">
        <v>61</v>
      </c>
      <c r="AL18">
        <v>14</v>
      </c>
      <c r="AM18">
        <v>92</v>
      </c>
      <c r="AN18">
        <v>28</v>
      </c>
      <c r="AO18">
        <v>64</v>
      </c>
      <c r="AS18">
        <v>14</v>
      </c>
      <c r="AT18">
        <v>94</v>
      </c>
      <c r="AU18">
        <v>27</v>
      </c>
      <c r="AV18">
        <v>67</v>
      </c>
      <c r="AZ18">
        <v>14</v>
      </c>
      <c r="BA18">
        <v>96</v>
      </c>
      <c r="BB18">
        <v>33</v>
      </c>
      <c r="BC18">
        <v>63</v>
      </c>
      <c r="BG18">
        <v>14</v>
      </c>
      <c r="BH18">
        <v>92</v>
      </c>
      <c r="BI18">
        <v>28</v>
      </c>
      <c r="BJ18">
        <v>64</v>
      </c>
      <c r="BN18">
        <v>14</v>
      </c>
      <c r="BO18">
        <v>87</v>
      </c>
      <c r="BP18">
        <v>31</v>
      </c>
      <c r="BQ18">
        <v>56</v>
      </c>
      <c r="BU18">
        <v>14</v>
      </c>
      <c r="BV18">
        <v>88</v>
      </c>
      <c r="BW18">
        <v>35</v>
      </c>
      <c r="BX18">
        <v>53</v>
      </c>
      <c r="CB18">
        <v>14</v>
      </c>
      <c r="CC18">
        <v>92</v>
      </c>
      <c r="CD18">
        <v>27</v>
      </c>
      <c r="CE18">
        <v>65</v>
      </c>
      <c r="CI18">
        <v>14</v>
      </c>
      <c r="CJ18">
        <v>88</v>
      </c>
      <c r="CK18">
        <v>30</v>
      </c>
      <c r="CL18">
        <v>58</v>
      </c>
      <c r="CP18">
        <v>14</v>
      </c>
      <c r="CQ18">
        <v>89</v>
      </c>
      <c r="CR18">
        <v>29</v>
      </c>
      <c r="CS18">
        <v>60</v>
      </c>
      <c r="CW18">
        <v>14</v>
      </c>
      <c r="CX18">
        <v>87</v>
      </c>
      <c r="CY18">
        <v>32</v>
      </c>
      <c r="CZ18">
        <v>55</v>
      </c>
      <c r="DD18">
        <v>14</v>
      </c>
      <c r="DE18">
        <v>86</v>
      </c>
      <c r="DF18">
        <v>29</v>
      </c>
      <c r="DG18">
        <v>57</v>
      </c>
      <c r="DK18">
        <v>14</v>
      </c>
      <c r="DL18">
        <v>89</v>
      </c>
      <c r="DM18">
        <v>32</v>
      </c>
      <c r="DN18">
        <v>57</v>
      </c>
      <c r="DR18">
        <v>14</v>
      </c>
      <c r="DS18">
        <v>91</v>
      </c>
      <c r="DT18">
        <v>30</v>
      </c>
      <c r="DU18">
        <v>61</v>
      </c>
      <c r="EM18" t="s">
        <v>105</v>
      </c>
      <c r="EN18">
        <f>EN17/112</f>
        <v>0.8571428571428571</v>
      </c>
      <c r="EO18">
        <f>EO17/38</f>
        <v>0.97368421052631582</v>
      </c>
      <c r="EP18">
        <f>EP17/74</f>
        <v>0.79729729729729726</v>
      </c>
      <c r="ET18" t="s">
        <v>117</v>
      </c>
      <c r="EU18" t="s">
        <v>39</v>
      </c>
      <c r="EV18" t="s">
        <v>40</v>
      </c>
      <c r="EW18" t="s">
        <v>41</v>
      </c>
      <c r="FA18">
        <v>14</v>
      </c>
      <c r="FB18">
        <v>71</v>
      </c>
      <c r="FC18">
        <v>24</v>
      </c>
      <c r="FD18">
        <v>47</v>
      </c>
      <c r="FH18">
        <v>14</v>
      </c>
      <c r="FI18">
        <v>85</v>
      </c>
      <c r="FJ18">
        <v>19</v>
      </c>
      <c r="FK18">
        <v>66</v>
      </c>
    </row>
    <row r="19" spans="5:167">
      <c r="E19">
        <v>15</v>
      </c>
      <c r="F19">
        <v>95</v>
      </c>
      <c r="G19">
        <v>32</v>
      </c>
      <c r="H19">
        <v>63</v>
      </c>
      <c r="K19">
        <v>15</v>
      </c>
      <c r="L19">
        <v>95</v>
      </c>
      <c r="M19">
        <v>31</v>
      </c>
      <c r="N19">
        <v>64</v>
      </c>
      <c r="Q19">
        <v>15</v>
      </c>
      <c r="R19">
        <v>90</v>
      </c>
      <c r="S19">
        <v>29</v>
      </c>
      <c r="T19">
        <v>61</v>
      </c>
      <c r="X19">
        <v>15</v>
      </c>
      <c r="Y19">
        <v>89</v>
      </c>
      <c r="Z19">
        <v>33</v>
      </c>
      <c r="AA19">
        <v>56</v>
      </c>
      <c r="AE19">
        <v>15</v>
      </c>
      <c r="AF19">
        <v>89</v>
      </c>
      <c r="AG19">
        <v>33</v>
      </c>
      <c r="AH19">
        <v>56</v>
      </c>
      <c r="AL19">
        <v>15</v>
      </c>
      <c r="AM19">
        <v>94</v>
      </c>
      <c r="AN19">
        <v>29</v>
      </c>
      <c r="AO19">
        <v>65</v>
      </c>
      <c r="AS19">
        <v>15</v>
      </c>
      <c r="AT19">
        <v>94</v>
      </c>
      <c r="AU19">
        <v>32</v>
      </c>
      <c r="AV19">
        <v>62</v>
      </c>
      <c r="AZ19">
        <v>15</v>
      </c>
      <c r="BA19">
        <v>87</v>
      </c>
      <c r="BB19">
        <v>33</v>
      </c>
      <c r="BC19">
        <v>54</v>
      </c>
      <c r="BG19">
        <v>15</v>
      </c>
      <c r="BH19">
        <v>93</v>
      </c>
      <c r="BI19">
        <v>28</v>
      </c>
      <c r="BJ19">
        <v>65</v>
      </c>
      <c r="BN19">
        <v>15</v>
      </c>
      <c r="BO19">
        <v>92</v>
      </c>
      <c r="BP19">
        <v>36</v>
      </c>
      <c r="BQ19">
        <v>56</v>
      </c>
      <c r="BU19">
        <v>15</v>
      </c>
      <c r="BV19">
        <v>92</v>
      </c>
      <c r="BW19">
        <v>32</v>
      </c>
      <c r="BX19">
        <v>60</v>
      </c>
      <c r="CB19">
        <v>15</v>
      </c>
      <c r="CC19">
        <v>91</v>
      </c>
      <c r="CD19">
        <v>29</v>
      </c>
      <c r="CE19">
        <v>62</v>
      </c>
      <c r="CI19">
        <v>15</v>
      </c>
      <c r="CJ19">
        <v>94</v>
      </c>
      <c r="CK19">
        <v>31</v>
      </c>
      <c r="CL19">
        <v>63</v>
      </c>
      <c r="CP19">
        <v>15</v>
      </c>
      <c r="CQ19">
        <v>91</v>
      </c>
      <c r="CR19">
        <v>32</v>
      </c>
      <c r="CS19">
        <v>59</v>
      </c>
      <c r="CW19">
        <v>15</v>
      </c>
      <c r="CX19">
        <v>87</v>
      </c>
      <c r="CY19">
        <v>23</v>
      </c>
      <c r="CZ19">
        <v>64</v>
      </c>
      <c r="DD19">
        <v>15</v>
      </c>
      <c r="DE19">
        <v>93</v>
      </c>
      <c r="DF19">
        <v>30</v>
      </c>
      <c r="DG19">
        <v>63</v>
      </c>
      <c r="DK19">
        <v>15</v>
      </c>
      <c r="DL19">
        <v>84</v>
      </c>
      <c r="DM19">
        <v>32</v>
      </c>
      <c r="DN19">
        <v>52</v>
      </c>
      <c r="DR19">
        <v>15</v>
      </c>
      <c r="DS19">
        <v>93</v>
      </c>
      <c r="DT19">
        <v>35</v>
      </c>
      <c r="DU19">
        <v>58</v>
      </c>
      <c r="ET19">
        <v>1</v>
      </c>
      <c r="EU19">
        <v>75</v>
      </c>
      <c r="EV19">
        <v>25</v>
      </c>
      <c r="EW19">
        <v>50</v>
      </c>
      <c r="FA19">
        <v>15</v>
      </c>
      <c r="FB19">
        <v>85</v>
      </c>
      <c r="FC19">
        <v>15</v>
      </c>
      <c r="FD19">
        <v>70</v>
      </c>
      <c r="FH19">
        <v>15</v>
      </c>
      <c r="FI19">
        <v>84</v>
      </c>
      <c r="FJ19">
        <v>18</v>
      </c>
      <c r="FK19">
        <v>66</v>
      </c>
    </row>
    <row r="20" spans="5:167">
      <c r="E20">
        <v>16</v>
      </c>
      <c r="F20">
        <v>89</v>
      </c>
      <c r="G20">
        <v>30</v>
      </c>
      <c r="H20">
        <v>59</v>
      </c>
      <c r="K20">
        <v>16</v>
      </c>
      <c r="L20">
        <v>91</v>
      </c>
      <c r="M20">
        <v>28</v>
      </c>
      <c r="N20">
        <v>63</v>
      </c>
      <c r="Q20">
        <v>16</v>
      </c>
      <c r="R20">
        <v>86</v>
      </c>
      <c r="S20">
        <v>26</v>
      </c>
      <c r="T20">
        <v>60</v>
      </c>
      <c r="X20">
        <v>16</v>
      </c>
      <c r="Y20">
        <v>93</v>
      </c>
      <c r="Z20">
        <v>29</v>
      </c>
      <c r="AA20">
        <v>64</v>
      </c>
      <c r="AE20">
        <v>16</v>
      </c>
      <c r="AF20">
        <v>90</v>
      </c>
      <c r="AG20">
        <v>30</v>
      </c>
      <c r="AH20">
        <v>60</v>
      </c>
      <c r="AL20">
        <v>16</v>
      </c>
      <c r="AM20">
        <v>92</v>
      </c>
      <c r="AN20">
        <v>31</v>
      </c>
      <c r="AO20">
        <v>61</v>
      </c>
      <c r="AS20">
        <v>16</v>
      </c>
      <c r="AT20">
        <v>88</v>
      </c>
      <c r="AU20">
        <v>29</v>
      </c>
      <c r="AV20">
        <v>59</v>
      </c>
      <c r="AZ20">
        <v>16</v>
      </c>
      <c r="BA20">
        <v>94</v>
      </c>
      <c r="BB20">
        <v>27</v>
      </c>
      <c r="BC20">
        <v>67</v>
      </c>
      <c r="BG20">
        <v>16</v>
      </c>
      <c r="BH20">
        <v>91</v>
      </c>
      <c r="BI20">
        <v>30</v>
      </c>
      <c r="BJ20">
        <v>61</v>
      </c>
      <c r="BN20">
        <v>16</v>
      </c>
      <c r="BO20">
        <v>90</v>
      </c>
      <c r="BP20">
        <v>32</v>
      </c>
      <c r="BQ20">
        <v>58</v>
      </c>
      <c r="BU20">
        <v>16</v>
      </c>
      <c r="BV20">
        <v>92</v>
      </c>
      <c r="BW20">
        <v>31</v>
      </c>
      <c r="BX20">
        <v>61</v>
      </c>
      <c r="CB20">
        <v>16</v>
      </c>
      <c r="CC20">
        <v>90</v>
      </c>
      <c r="CD20">
        <v>26</v>
      </c>
      <c r="CE20">
        <v>64</v>
      </c>
      <c r="CI20">
        <v>16</v>
      </c>
      <c r="CJ20">
        <v>90</v>
      </c>
      <c r="CK20">
        <v>32</v>
      </c>
      <c r="CL20">
        <v>58</v>
      </c>
      <c r="CP20">
        <v>16</v>
      </c>
      <c r="CQ20">
        <v>88</v>
      </c>
      <c r="CR20">
        <v>28</v>
      </c>
      <c r="CS20">
        <v>60</v>
      </c>
      <c r="CW20">
        <v>16</v>
      </c>
      <c r="CX20">
        <v>94</v>
      </c>
      <c r="CY20">
        <v>30</v>
      </c>
      <c r="CZ20">
        <v>64</v>
      </c>
      <c r="DD20">
        <v>16</v>
      </c>
      <c r="DE20">
        <v>93</v>
      </c>
      <c r="DF20">
        <v>34</v>
      </c>
      <c r="DG20">
        <v>59</v>
      </c>
      <c r="DK20">
        <v>16</v>
      </c>
      <c r="DL20">
        <v>82</v>
      </c>
      <c r="DM20">
        <v>31</v>
      </c>
      <c r="DN20">
        <v>51</v>
      </c>
      <c r="DR20">
        <v>16</v>
      </c>
      <c r="DS20">
        <v>92</v>
      </c>
      <c r="DT20">
        <v>30</v>
      </c>
      <c r="DU20">
        <v>62</v>
      </c>
      <c r="ET20">
        <v>2</v>
      </c>
      <c r="EU20">
        <v>81</v>
      </c>
      <c r="EV20">
        <v>15</v>
      </c>
      <c r="EW20">
        <v>66</v>
      </c>
      <c r="FA20">
        <v>16</v>
      </c>
      <c r="FB20">
        <v>83</v>
      </c>
      <c r="FC20">
        <v>15</v>
      </c>
      <c r="FD20">
        <v>68</v>
      </c>
      <c r="FH20">
        <v>16</v>
      </c>
      <c r="FI20">
        <v>83</v>
      </c>
      <c r="FJ20">
        <v>21</v>
      </c>
      <c r="FK20">
        <v>62</v>
      </c>
    </row>
    <row r="21" spans="5:167">
      <c r="E21">
        <v>17</v>
      </c>
      <c r="F21">
        <v>90</v>
      </c>
      <c r="G21">
        <v>33</v>
      </c>
      <c r="H21">
        <v>57</v>
      </c>
      <c r="K21">
        <v>17</v>
      </c>
      <c r="L21">
        <v>90</v>
      </c>
      <c r="M21">
        <v>31</v>
      </c>
      <c r="N21">
        <v>59</v>
      </c>
      <c r="Q21">
        <v>17</v>
      </c>
      <c r="R21">
        <v>90</v>
      </c>
      <c r="S21">
        <v>28</v>
      </c>
      <c r="T21">
        <v>62</v>
      </c>
      <c r="X21">
        <v>17</v>
      </c>
      <c r="Y21">
        <v>93</v>
      </c>
      <c r="Z21">
        <v>31</v>
      </c>
      <c r="AA21">
        <v>62</v>
      </c>
      <c r="AE21">
        <v>17</v>
      </c>
      <c r="AF21">
        <v>91</v>
      </c>
      <c r="AG21">
        <v>27</v>
      </c>
      <c r="AH21">
        <v>64</v>
      </c>
      <c r="AL21">
        <v>17</v>
      </c>
      <c r="AM21">
        <v>89</v>
      </c>
      <c r="AN21">
        <v>26</v>
      </c>
      <c r="AO21">
        <v>63</v>
      </c>
      <c r="AS21">
        <v>17</v>
      </c>
      <c r="AT21">
        <v>87</v>
      </c>
      <c r="AU21">
        <v>27</v>
      </c>
      <c r="AV21">
        <v>60</v>
      </c>
      <c r="AZ21">
        <v>17</v>
      </c>
      <c r="BA21">
        <v>91</v>
      </c>
      <c r="BB21">
        <v>31</v>
      </c>
      <c r="BC21">
        <v>60</v>
      </c>
      <c r="BG21">
        <v>17</v>
      </c>
      <c r="BH21">
        <v>95</v>
      </c>
      <c r="BI21">
        <v>31</v>
      </c>
      <c r="BJ21">
        <v>64</v>
      </c>
      <c r="BN21">
        <v>17</v>
      </c>
      <c r="BO21">
        <v>93</v>
      </c>
      <c r="BP21">
        <v>35</v>
      </c>
      <c r="BQ21">
        <v>58</v>
      </c>
      <c r="BU21">
        <v>17</v>
      </c>
      <c r="BV21">
        <v>93</v>
      </c>
      <c r="BW21">
        <v>35</v>
      </c>
      <c r="BX21">
        <v>58</v>
      </c>
      <c r="CB21">
        <v>17</v>
      </c>
      <c r="CC21">
        <v>90</v>
      </c>
      <c r="CD21">
        <v>29</v>
      </c>
      <c r="CE21">
        <v>61</v>
      </c>
      <c r="CI21">
        <v>17</v>
      </c>
      <c r="CJ21">
        <v>92</v>
      </c>
      <c r="CK21">
        <v>30</v>
      </c>
      <c r="CL21">
        <v>62</v>
      </c>
      <c r="CP21">
        <v>17</v>
      </c>
      <c r="CQ21">
        <v>93</v>
      </c>
      <c r="CR21">
        <v>32</v>
      </c>
      <c r="CS21">
        <v>61</v>
      </c>
      <c r="CW21">
        <v>17</v>
      </c>
      <c r="CX21">
        <v>91</v>
      </c>
      <c r="CY21">
        <v>34</v>
      </c>
      <c r="CZ21">
        <v>57</v>
      </c>
      <c r="DD21">
        <v>17</v>
      </c>
      <c r="DE21">
        <v>91</v>
      </c>
      <c r="DF21">
        <v>32</v>
      </c>
      <c r="DG21">
        <v>59</v>
      </c>
      <c r="DK21">
        <v>17</v>
      </c>
      <c r="DL21">
        <v>90</v>
      </c>
      <c r="DM21">
        <v>33</v>
      </c>
      <c r="DN21">
        <v>57</v>
      </c>
      <c r="DR21">
        <v>17</v>
      </c>
      <c r="DS21">
        <v>93</v>
      </c>
      <c r="DT21">
        <v>35</v>
      </c>
      <c r="DU21">
        <v>58</v>
      </c>
      <c r="EM21" t="s">
        <v>106</v>
      </c>
      <c r="ET21">
        <v>3</v>
      </c>
      <c r="EU21">
        <v>74</v>
      </c>
      <c r="EV21">
        <v>15</v>
      </c>
      <c r="EW21">
        <v>59</v>
      </c>
      <c r="FA21">
        <v>17</v>
      </c>
      <c r="FB21">
        <v>83</v>
      </c>
      <c r="FC21">
        <v>13</v>
      </c>
      <c r="FD21">
        <v>70</v>
      </c>
      <c r="FH21">
        <v>17</v>
      </c>
      <c r="FI21">
        <v>87</v>
      </c>
      <c r="FJ21">
        <v>23</v>
      </c>
      <c r="FK21">
        <v>64</v>
      </c>
    </row>
    <row r="22" spans="5:167">
      <c r="E22">
        <v>18</v>
      </c>
      <c r="F22">
        <v>94</v>
      </c>
      <c r="G22">
        <v>31</v>
      </c>
      <c r="H22">
        <v>63</v>
      </c>
      <c r="K22">
        <v>18</v>
      </c>
      <c r="L22">
        <v>97</v>
      </c>
      <c r="M22">
        <v>32</v>
      </c>
      <c r="N22">
        <v>65</v>
      </c>
      <c r="Q22">
        <v>18</v>
      </c>
      <c r="R22">
        <v>93</v>
      </c>
      <c r="S22">
        <v>30</v>
      </c>
      <c r="T22">
        <v>63</v>
      </c>
      <c r="X22">
        <v>18</v>
      </c>
      <c r="Y22">
        <v>92</v>
      </c>
      <c r="Z22">
        <v>33</v>
      </c>
      <c r="AA22">
        <v>59</v>
      </c>
      <c r="AE22">
        <v>18</v>
      </c>
      <c r="AF22">
        <v>90</v>
      </c>
      <c r="AG22">
        <v>29</v>
      </c>
      <c r="AH22">
        <v>61</v>
      </c>
      <c r="AL22">
        <v>18</v>
      </c>
      <c r="AM22">
        <v>87</v>
      </c>
      <c r="AN22">
        <v>31</v>
      </c>
      <c r="AO22">
        <v>56</v>
      </c>
      <c r="AS22">
        <v>18</v>
      </c>
      <c r="AT22">
        <v>89</v>
      </c>
      <c r="AU22">
        <v>30</v>
      </c>
      <c r="AV22">
        <v>59</v>
      </c>
      <c r="AZ22">
        <v>18</v>
      </c>
      <c r="BA22">
        <v>94</v>
      </c>
      <c r="BB22">
        <v>36</v>
      </c>
      <c r="BC22">
        <v>58</v>
      </c>
      <c r="BG22">
        <v>18</v>
      </c>
      <c r="BH22">
        <v>92</v>
      </c>
      <c r="BI22">
        <v>32</v>
      </c>
      <c r="BJ22">
        <v>60</v>
      </c>
      <c r="BN22">
        <v>18</v>
      </c>
      <c r="BO22">
        <v>88</v>
      </c>
      <c r="BP22">
        <v>32</v>
      </c>
      <c r="BQ22">
        <v>56</v>
      </c>
      <c r="BU22">
        <v>18</v>
      </c>
      <c r="BV22">
        <v>91</v>
      </c>
      <c r="BW22">
        <v>30</v>
      </c>
      <c r="BX22">
        <v>61</v>
      </c>
      <c r="CB22">
        <v>18</v>
      </c>
      <c r="CC22">
        <v>90</v>
      </c>
      <c r="CD22">
        <v>28</v>
      </c>
      <c r="CE22">
        <v>62</v>
      </c>
      <c r="CI22">
        <v>18</v>
      </c>
      <c r="CJ22">
        <v>92</v>
      </c>
      <c r="CK22">
        <v>29</v>
      </c>
      <c r="CL22">
        <v>63</v>
      </c>
      <c r="CP22">
        <v>18</v>
      </c>
      <c r="CQ22">
        <v>90</v>
      </c>
      <c r="CR22">
        <v>33</v>
      </c>
      <c r="CS22">
        <v>57</v>
      </c>
      <c r="CW22">
        <v>18</v>
      </c>
      <c r="CX22">
        <v>91</v>
      </c>
      <c r="CY22">
        <v>29</v>
      </c>
      <c r="CZ22">
        <v>62</v>
      </c>
      <c r="DD22">
        <v>18</v>
      </c>
      <c r="DE22">
        <v>91</v>
      </c>
      <c r="DF22">
        <v>33</v>
      </c>
      <c r="DG22">
        <v>58</v>
      </c>
      <c r="DK22">
        <v>18</v>
      </c>
      <c r="DL22">
        <v>84</v>
      </c>
      <c r="DM22">
        <v>32</v>
      </c>
      <c r="DN22">
        <v>52</v>
      </c>
      <c r="DR22">
        <v>18</v>
      </c>
      <c r="DS22">
        <v>94</v>
      </c>
      <c r="DT22">
        <v>33</v>
      </c>
      <c r="DU22">
        <v>61</v>
      </c>
      <c r="EM22" t="s">
        <v>107</v>
      </c>
      <c r="EN22" t="s">
        <v>39</v>
      </c>
      <c r="EO22" t="s">
        <v>40</v>
      </c>
      <c r="EP22" t="s">
        <v>41</v>
      </c>
      <c r="ET22">
        <v>4</v>
      </c>
      <c r="EU22">
        <v>81</v>
      </c>
      <c r="EV22">
        <v>16</v>
      </c>
      <c r="EW22">
        <v>65</v>
      </c>
      <c r="FA22">
        <v>18</v>
      </c>
      <c r="FB22">
        <v>83</v>
      </c>
      <c r="FC22">
        <v>15</v>
      </c>
      <c r="FD22">
        <v>68</v>
      </c>
      <c r="FH22">
        <v>18</v>
      </c>
      <c r="FI22">
        <v>88</v>
      </c>
      <c r="FJ22">
        <v>31</v>
      </c>
      <c r="FK22">
        <v>57</v>
      </c>
    </row>
    <row r="23" spans="5:167">
      <c r="E23">
        <v>19</v>
      </c>
      <c r="F23">
        <v>90</v>
      </c>
      <c r="G23">
        <v>27</v>
      </c>
      <c r="H23">
        <v>63</v>
      </c>
      <c r="K23">
        <v>19</v>
      </c>
      <c r="L23">
        <v>93</v>
      </c>
      <c r="M23">
        <v>30</v>
      </c>
      <c r="N23">
        <v>63</v>
      </c>
      <c r="Q23">
        <v>19</v>
      </c>
      <c r="R23">
        <v>92</v>
      </c>
      <c r="S23">
        <v>32</v>
      </c>
      <c r="T23">
        <v>60</v>
      </c>
      <c r="X23">
        <v>19</v>
      </c>
      <c r="Y23">
        <v>88</v>
      </c>
      <c r="Z23">
        <v>29</v>
      </c>
      <c r="AA23">
        <v>59</v>
      </c>
      <c r="AE23">
        <v>19</v>
      </c>
      <c r="AF23">
        <v>94</v>
      </c>
      <c r="AG23">
        <v>29</v>
      </c>
      <c r="AH23">
        <v>65</v>
      </c>
      <c r="AL23">
        <v>19</v>
      </c>
      <c r="AM23">
        <v>93</v>
      </c>
      <c r="AN23">
        <v>27</v>
      </c>
      <c r="AO23">
        <v>66</v>
      </c>
      <c r="AS23">
        <v>19</v>
      </c>
      <c r="AT23">
        <v>92</v>
      </c>
      <c r="AU23">
        <v>32</v>
      </c>
      <c r="AV23">
        <v>60</v>
      </c>
      <c r="AZ23">
        <v>19</v>
      </c>
      <c r="BA23">
        <v>92</v>
      </c>
      <c r="BB23">
        <v>31</v>
      </c>
      <c r="BC23">
        <v>61</v>
      </c>
      <c r="BG23">
        <v>19</v>
      </c>
      <c r="BH23">
        <v>89</v>
      </c>
      <c r="BI23">
        <v>29</v>
      </c>
      <c r="BJ23">
        <v>60</v>
      </c>
      <c r="BN23">
        <v>19</v>
      </c>
      <c r="BO23">
        <v>94</v>
      </c>
      <c r="BP23">
        <v>35</v>
      </c>
      <c r="BQ23">
        <v>59</v>
      </c>
      <c r="BU23">
        <v>19</v>
      </c>
      <c r="BV23">
        <v>91</v>
      </c>
      <c r="BW23">
        <v>32</v>
      </c>
      <c r="BX23">
        <v>59</v>
      </c>
      <c r="CB23">
        <v>19</v>
      </c>
      <c r="CC23">
        <v>93</v>
      </c>
      <c r="CD23">
        <v>33</v>
      </c>
      <c r="CE23">
        <v>60</v>
      </c>
      <c r="CI23">
        <v>19</v>
      </c>
      <c r="CJ23">
        <v>94</v>
      </c>
      <c r="CK23">
        <v>32</v>
      </c>
      <c r="CL23">
        <v>62</v>
      </c>
      <c r="CP23">
        <v>19</v>
      </c>
      <c r="CQ23">
        <v>91</v>
      </c>
      <c r="CR23">
        <v>33</v>
      </c>
      <c r="CS23">
        <v>58</v>
      </c>
      <c r="CW23">
        <v>19</v>
      </c>
      <c r="CX23">
        <v>91</v>
      </c>
      <c r="CY23">
        <v>33</v>
      </c>
      <c r="CZ23">
        <v>58</v>
      </c>
      <c r="DD23">
        <v>19</v>
      </c>
      <c r="DE23">
        <v>91</v>
      </c>
      <c r="DF23">
        <v>34</v>
      </c>
      <c r="DG23">
        <v>57</v>
      </c>
      <c r="DK23">
        <v>19</v>
      </c>
      <c r="DL23">
        <v>91</v>
      </c>
      <c r="DM23">
        <v>24</v>
      </c>
      <c r="DN23">
        <v>67</v>
      </c>
      <c r="DR23">
        <v>19</v>
      </c>
      <c r="DS23">
        <v>92</v>
      </c>
      <c r="DT23">
        <v>29</v>
      </c>
      <c r="DU23">
        <v>63</v>
      </c>
      <c r="EM23" t="s">
        <v>107</v>
      </c>
      <c r="EN23">
        <v>94</v>
      </c>
      <c r="EO23">
        <v>37</v>
      </c>
      <c r="EP23">
        <v>57</v>
      </c>
      <c r="ET23">
        <v>5</v>
      </c>
      <c r="EU23">
        <v>81</v>
      </c>
      <c r="EV23">
        <v>15</v>
      </c>
      <c r="EW23">
        <v>66</v>
      </c>
      <c r="FA23">
        <v>19</v>
      </c>
      <c r="FB23">
        <v>71</v>
      </c>
      <c r="FC23">
        <v>24</v>
      </c>
      <c r="FD23">
        <v>47</v>
      </c>
      <c r="FH23">
        <v>19</v>
      </c>
      <c r="FI23">
        <v>84</v>
      </c>
      <c r="FJ23">
        <v>18</v>
      </c>
      <c r="FK23">
        <v>66</v>
      </c>
    </row>
    <row r="24" spans="5:167">
      <c r="E24">
        <v>20</v>
      </c>
      <c r="F24">
        <v>88</v>
      </c>
      <c r="G24">
        <v>27</v>
      </c>
      <c r="H24">
        <v>61</v>
      </c>
      <c r="K24">
        <v>20</v>
      </c>
      <c r="L24">
        <v>90</v>
      </c>
      <c r="M24">
        <v>28</v>
      </c>
      <c r="N24">
        <v>62</v>
      </c>
      <c r="Q24">
        <v>20</v>
      </c>
      <c r="R24">
        <v>95</v>
      </c>
      <c r="S24">
        <v>32</v>
      </c>
      <c r="T24">
        <v>63</v>
      </c>
      <c r="X24">
        <v>20</v>
      </c>
      <c r="Y24">
        <v>96</v>
      </c>
      <c r="Z24">
        <v>29</v>
      </c>
      <c r="AA24">
        <v>67</v>
      </c>
      <c r="AE24">
        <v>20</v>
      </c>
      <c r="AF24">
        <v>88</v>
      </c>
      <c r="AG24">
        <v>24</v>
      </c>
      <c r="AH24">
        <v>64</v>
      </c>
      <c r="AL24">
        <v>20</v>
      </c>
      <c r="AM24">
        <v>94</v>
      </c>
      <c r="AN24">
        <v>31</v>
      </c>
      <c r="AO24">
        <v>63</v>
      </c>
      <c r="AS24">
        <v>20</v>
      </c>
      <c r="AT24">
        <v>80</v>
      </c>
      <c r="AU24">
        <v>26</v>
      </c>
      <c r="AV24">
        <v>54</v>
      </c>
      <c r="AZ24">
        <v>20</v>
      </c>
      <c r="BA24">
        <v>89</v>
      </c>
      <c r="BB24">
        <v>26</v>
      </c>
      <c r="BC24">
        <v>63</v>
      </c>
      <c r="BG24">
        <v>20</v>
      </c>
      <c r="BH24">
        <v>91</v>
      </c>
      <c r="BI24">
        <v>32</v>
      </c>
      <c r="BJ24">
        <v>59</v>
      </c>
      <c r="BN24">
        <v>20</v>
      </c>
      <c r="BO24">
        <v>94</v>
      </c>
      <c r="BP24">
        <v>33</v>
      </c>
      <c r="BQ24">
        <v>61</v>
      </c>
      <c r="BU24">
        <v>20</v>
      </c>
      <c r="BV24">
        <v>97</v>
      </c>
      <c r="BW24">
        <v>37</v>
      </c>
      <c r="BX24">
        <v>60</v>
      </c>
      <c r="CB24">
        <v>20</v>
      </c>
      <c r="CC24">
        <v>90</v>
      </c>
      <c r="CD24">
        <v>30</v>
      </c>
      <c r="CE24">
        <v>60</v>
      </c>
      <c r="CI24">
        <v>20</v>
      </c>
      <c r="CJ24">
        <v>95</v>
      </c>
      <c r="CK24">
        <v>33</v>
      </c>
      <c r="CL24">
        <v>62</v>
      </c>
      <c r="CP24">
        <v>20</v>
      </c>
      <c r="CQ24">
        <v>90</v>
      </c>
      <c r="CR24">
        <v>33</v>
      </c>
      <c r="CS24">
        <v>57</v>
      </c>
      <c r="CW24">
        <v>20</v>
      </c>
      <c r="CX24">
        <v>90</v>
      </c>
      <c r="CY24">
        <v>32</v>
      </c>
      <c r="CZ24">
        <v>58</v>
      </c>
      <c r="DD24">
        <v>20</v>
      </c>
      <c r="DE24">
        <v>91</v>
      </c>
      <c r="DF24">
        <v>30</v>
      </c>
      <c r="DG24">
        <v>61</v>
      </c>
      <c r="DK24">
        <v>20</v>
      </c>
      <c r="DL24">
        <v>84</v>
      </c>
      <c r="DM24">
        <v>32</v>
      </c>
      <c r="DN24">
        <v>52</v>
      </c>
      <c r="DR24">
        <v>20</v>
      </c>
      <c r="DS24">
        <v>90</v>
      </c>
      <c r="DT24">
        <v>35</v>
      </c>
      <c r="DU24">
        <v>55</v>
      </c>
      <c r="EM24" t="s">
        <v>107</v>
      </c>
      <c r="EN24">
        <f>EN23/112</f>
        <v>0.8392857142857143</v>
      </c>
      <c r="EO24">
        <f>EO23/38</f>
        <v>0.97368421052631582</v>
      </c>
      <c r="EP24">
        <f>EP23/74</f>
        <v>0.77027027027027029</v>
      </c>
      <c r="ET24">
        <v>6</v>
      </c>
      <c r="EU24">
        <v>81</v>
      </c>
      <c r="EV24">
        <v>16</v>
      </c>
      <c r="EW24">
        <v>65</v>
      </c>
      <c r="FA24">
        <v>20</v>
      </c>
      <c r="FB24">
        <v>83</v>
      </c>
      <c r="FC24">
        <v>13</v>
      </c>
      <c r="FD24">
        <v>70</v>
      </c>
      <c r="FH24">
        <v>20</v>
      </c>
      <c r="FI24">
        <v>87</v>
      </c>
      <c r="FJ24">
        <v>23</v>
      </c>
      <c r="FK24">
        <v>64</v>
      </c>
    </row>
    <row r="25" spans="5:167">
      <c r="E25">
        <v>21</v>
      </c>
      <c r="F25">
        <v>86</v>
      </c>
      <c r="G25">
        <v>24</v>
      </c>
      <c r="H25">
        <v>62</v>
      </c>
      <c r="K25">
        <v>21</v>
      </c>
      <c r="L25">
        <v>94</v>
      </c>
      <c r="M25">
        <v>31</v>
      </c>
      <c r="N25">
        <v>63</v>
      </c>
      <c r="Q25">
        <v>21</v>
      </c>
      <c r="R25">
        <v>94</v>
      </c>
      <c r="S25">
        <v>31</v>
      </c>
      <c r="T25">
        <v>63</v>
      </c>
      <c r="X25">
        <v>21</v>
      </c>
      <c r="Y25">
        <v>95</v>
      </c>
      <c r="Z25">
        <v>30</v>
      </c>
      <c r="AA25">
        <v>65</v>
      </c>
      <c r="AE25">
        <v>21</v>
      </c>
      <c r="AF25">
        <v>92</v>
      </c>
      <c r="AG25">
        <v>33</v>
      </c>
      <c r="AH25">
        <v>59</v>
      </c>
      <c r="AL25">
        <v>21</v>
      </c>
      <c r="AM25">
        <v>91</v>
      </c>
      <c r="AN25">
        <v>31</v>
      </c>
      <c r="AO25">
        <v>60</v>
      </c>
      <c r="AS25">
        <v>21</v>
      </c>
      <c r="AT25">
        <v>90</v>
      </c>
      <c r="AU25">
        <v>32</v>
      </c>
      <c r="AV25">
        <v>58</v>
      </c>
      <c r="AZ25">
        <v>21</v>
      </c>
      <c r="BA25">
        <v>90</v>
      </c>
      <c r="BB25">
        <v>26</v>
      </c>
      <c r="BC25">
        <v>64</v>
      </c>
      <c r="BG25">
        <v>21</v>
      </c>
      <c r="BH25">
        <v>91</v>
      </c>
      <c r="BI25">
        <v>28</v>
      </c>
      <c r="BJ25">
        <v>63</v>
      </c>
      <c r="BN25">
        <v>21</v>
      </c>
      <c r="BO25">
        <v>91</v>
      </c>
      <c r="BP25">
        <v>35</v>
      </c>
      <c r="BQ25">
        <v>56</v>
      </c>
      <c r="BU25">
        <v>21</v>
      </c>
      <c r="BV25">
        <v>90</v>
      </c>
      <c r="BW25">
        <v>32</v>
      </c>
      <c r="BX25">
        <v>58</v>
      </c>
      <c r="CB25">
        <v>21</v>
      </c>
      <c r="CC25">
        <v>89</v>
      </c>
      <c r="CD25">
        <v>25</v>
      </c>
      <c r="CE25">
        <v>64</v>
      </c>
      <c r="CI25">
        <v>21</v>
      </c>
      <c r="CJ25">
        <v>95</v>
      </c>
      <c r="CK25">
        <v>30</v>
      </c>
      <c r="CL25">
        <v>65</v>
      </c>
      <c r="CP25">
        <v>21</v>
      </c>
      <c r="CQ25">
        <v>91</v>
      </c>
      <c r="CR25">
        <v>27</v>
      </c>
      <c r="CS25">
        <v>64</v>
      </c>
      <c r="CW25">
        <v>21</v>
      </c>
      <c r="CX25">
        <v>90</v>
      </c>
      <c r="CY25">
        <v>31</v>
      </c>
      <c r="CZ25">
        <v>59</v>
      </c>
      <c r="DD25">
        <v>21</v>
      </c>
      <c r="DE25">
        <v>85</v>
      </c>
      <c r="DF25">
        <v>27</v>
      </c>
      <c r="DG25">
        <v>58</v>
      </c>
      <c r="DK25">
        <v>21</v>
      </c>
      <c r="DL25">
        <v>89</v>
      </c>
      <c r="DM25">
        <v>22</v>
      </c>
      <c r="DN25">
        <v>67</v>
      </c>
      <c r="DR25">
        <v>21</v>
      </c>
      <c r="DS25">
        <v>90</v>
      </c>
      <c r="DT25">
        <v>28</v>
      </c>
      <c r="DU25">
        <v>62</v>
      </c>
      <c r="ET25">
        <v>7</v>
      </c>
      <c r="EU25">
        <v>69</v>
      </c>
      <c r="EV25">
        <v>25</v>
      </c>
      <c r="EW25">
        <v>44</v>
      </c>
      <c r="FA25">
        <v>21</v>
      </c>
      <c r="FB25">
        <v>83</v>
      </c>
      <c r="FC25">
        <v>15</v>
      </c>
      <c r="FD25">
        <v>68</v>
      </c>
      <c r="FH25">
        <v>21</v>
      </c>
      <c r="FI25">
        <v>89</v>
      </c>
      <c r="FJ25">
        <v>22</v>
      </c>
      <c r="FK25">
        <v>67</v>
      </c>
    </row>
    <row r="26" spans="5:167">
      <c r="E26">
        <v>22</v>
      </c>
      <c r="F26">
        <v>93</v>
      </c>
      <c r="G26">
        <v>34</v>
      </c>
      <c r="H26">
        <v>59</v>
      </c>
      <c r="K26">
        <v>22</v>
      </c>
      <c r="L26">
        <v>91</v>
      </c>
      <c r="M26">
        <v>32</v>
      </c>
      <c r="N26">
        <v>59</v>
      </c>
      <c r="Q26">
        <v>22</v>
      </c>
      <c r="R26">
        <v>89</v>
      </c>
      <c r="S26">
        <v>26</v>
      </c>
      <c r="T26">
        <v>63</v>
      </c>
      <c r="X26">
        <v>22</v>
      </c>
      <c r="Y26">
        <v>88</v>
      </c>
      <c r="Z26">
        <v>31</v>
      </c>
      <c r="AA26">
        <v>57</v>
      </c>
      <c r="AE26">
        <v>22</v>
      </c>
      <c r="AF26">
        <v>90</v>
      </c>
      <c r="AG26">
        <v>25</v>
      </c>
      <c r="AH26">
        <v>65</v>
      </c>
      <c r="AL26">
        <v>22</v>
      </c>
      <c r="AM26">
        <v>91</v>
      </c>
      <c r="AN26">
        <v>33</v>
      </c>
      <c r="AO26">
        <v>58</v>
      </c>
      <c r="AS26">
        <v>22</v>
      </c>
      <c r="AT26">
        <v>89</v>
      </c>
      <c r="AU26">
        <v>29</v>
      </c>
      <c r="AV26">
        <v>60</v>
      </c>
      <c r="AZ26">
        <v>22</v>
      </c>
      <c r="BA26">
        <v>96</v>
      </c>
      <c r="BB26">
        <v>31</v>
      </c>
      <c r="BC26">
        <v>65</v>
      </c>
      <c r="BG26">
        <v>22</v>
      </c>
      <c r="BH26">
        <v>88</v>
      </c>
      <c r="BI26">
        <v>24</v>
      </c>
      <c r="BJ26">
        <v>64</v>
      </c>
      <c r="BN26">
        <v>22</v>
      </c>
      <c r="BO26">
        <v>94</v>
      </c>
      <c r="BP26">
        <v>33</v>
      </c>
      <c r="BQ26">
        <v>61</v>
      </c>
      <c r="BU26">
        <v>22</v>
      </c>
      <c r="BV26">
        <v>96</v>
      </c>
      <c r="BW26">
        <v>32</v>
      </c>
      <c r="BX26">
        <v>64</v>
      </c>
      <c r="CB26">
        <v>22</v>
      </c>
      <c r="CC26">
        <v>94</v>
      </c>
      <c r="CD26">
        <v>32</v>
      </c>
      <c r="CE26">
        <v>62</v>
      </c>
      <c r="CI26">
        <v>22</v>
      </c>
      <c r="CJ26">
        <v>89</v>
      </c>
      <c r="CK26">
        <v>35</v>
      </c>
      <c r="CL26">
        <v>54</v>
      </c>
      <c r="CP26">
        <v>22</v>
      </c>
      <c r="CQ26">
        <v>96</v>
      </c>
      <c r="CR26">
        <v>32</v>
      </c>
      <c r="CS26">
        <v>64</v>
      </c>
      <c r="CW26">
        <v>22</v>
      </c>
      <c r="CX26">
        <v>92</v>
      </c>
      <c r="CY26">
        <v>31</v>
      </c>
      <c r="CZ26">
        <v>61</v>
      </c>
      <c r="DD26">
        <v>22</v>
      </c>
      <c r="DE26">
        <v>91</v>
      </c>
      <c r="DF26">
        <v>29</v>
      </c>
      <c r="DG26">
        <v>62</v>
      </c>
      <c r="DK26">
        <v>22</v>
      </c>
      <c r="DL26">
        <v>78</v>
      </c>
      <c r="DM26">
        <v>32</v>
      </c>
      <c r="DN26">
        <v>46</v>
      </c>
      <c r="DR26">
        <v>22</v>
      </c>
      <c r="DS26">
        <v>92</v>
      </c>
      <c r="DT26">
        <v>32</v>
      </c>
      <c r="DU26">
        <v>60</v>
      </c>
      <c r="ET26">
        <v>8</v>
      </c>
      <c r="EU26">
        <v>81</v>
      </c>
      <c r="EV26">
        <v>15</v>
      </c>
      <c r="EW26">
        <v>66</v>
      </c>
      <c r="FA26">
        <v>22</v>
      </c>
      <c r="FB26">
        <v>74</v>
      </c>
      <c r="FC26">
        <v>0</v>
      </c>
      <c r="FD26">
        <v>74</v>
      </c>
      <c r="FH26">
        <v>22</v>
      </c>
      <c r="FI26">
        <v>84</v>
      </c>
      <c r="FJ26">
        <v>18</v>
      </c>
      <c r="FK26">
        <v>66</v>
      </c>
    </row>
    <row r="27" spans="5:167">
      <c r="E27">
        <v>23</v>
      </c>
      <c r="F27">
        <v>87</v>
      </c>
      <c r="G27">
        <v>27</v>
      </c>
      <c r="H27">
        <v>60</v>
      </c>
      <c r="K27">
        <v>23</v>
      </c>
      <c r="L27">
        <v>93</v>
      </c>
      <c r="M27">
        <v>31</v>
      </c>
      <c r="N27">
        <v>62</v>
      </c>
      <c r="Q27">
        <v>23</v>
      </c>
      <c r="R27">
        <v>92</v>
      </c>
      <c r="S27">
        <v>33</v>
      </c>
      <c r="T27">
        <v>59</v>
      </c>
      <c r="X27">
        <v>23</v>
      </c>
      <c r="Y27">
        <v>93</v>
      </c>
      <c r="Z27">
        <v>31</v>
      </c>
      <c r="AA27">
        <v>62</v>
      </c>
      <c r="AE27">
        <v>23</v>
      </c>
      <c r="AF27">
        <v>88</v>
      </c>
      <c r="AG27">
        <v>29</v>
      </c>
      <c r="AH27">
        <v>59</v>
      </c>
      <c r="AL27">
        <v>23</v>
      </c>
      <c r="AM27">
        <v>90</v>
      </c>
      <c r="AN27">
        <v>32</v>
      </c>
      <c r="AO27">
        <v>58</v>
      </c>
      <c r="AS27">
        <v>23</v>
      </c>
      <c r="AT27">
        <v>91</v>
      </c>
      <c r="AU27">
        <v>31</v>
      </c>
      <c r="AV27">
        <v>60</v>
      </c>
      <c r="AZ27">
        <v>23</v>
      </c>
      <c r="BA27">
        <v>91</v>
      </c>
      <c r="BB27">
        <v>30</v>
      </c>
      <c r="BC27">
        <v>61</v>
      </c>
      <c r="BG27">
        <v>23</v>
      </c>
      <c r="BH27">
        <v>89</v>
      </c>
      <c r="BI27">
        <v>23</v>
      </c>
      <c r="BJ27">
        <v>66</v>
      </c>
      <c r="BN27">
        <v>23</v>
      </c>
      <c r="BO27">
        <v>91</v>
      </c>
      <c r="BP27">
        <v>33</v>
      </c>
      <c r="BQ27">
        <v>58</v>
      </c>
      <c r="BU27">
        <v>23</v>
      </c>
      <c r="BV27">
        <v>95</v>
      </c>
      <c r="BW27">
        <v>31</v>
      </c>
      <c r="BX27">
        <v>64</v>
      </c>
      <c r="CB27">
        <v>23</v>
      </c>
      <c r="CC27">
        <v>90</v>
      </c>
      <c r="CD27">
        <v>32</v>
      </c>
      <c r="CE27">
        <v>58</v>
      </c>
      <c r="CI27">
        <v>23</v>
      </c>
      <c r="CJ27">
        <v>92</v>
      </c>
      <c r="CK27">
        <v>34</v>
      </c>
      <c r="CL27">
        <v>58</v>
      </c>
      <c r="CP27">
        <v>23</v>
      </c>
      <c r="CQ27">
        <v>94</v>
      </c>
      <c r="CR27">
        <v>31</v>
      </c>
      <c r="CS27">
        <v>63</v>
      </c>
      <c r="CW27">
        <v>23</v>
      </c>
      <c r="CX27">
        <v>89</v>
      </c>
      <c r="CY27">
        <v>30</v>
      </c>
      <c r="CZ27">
        <v>59</v>
      </c>
      <c r="DD27">
        <v>23</v>
      </c>
      <c r="DE27">
        <v>94</v>
      </c>
      <c r="DF27">
        <v>33</v>
      </c>
      <c r="DG27">
        <v>61</v>
      </c>
      <c r="DK27">
        <v>23</v>
      </c>
      <c r="DL27">
        <v>90</v>
      </c>
      <c r="DM27">
        <v>32</v>
      </c>
      <c r="DN27">
        <v>58</v>
      </c>
      <c r="DR27">
        <v>23</v>
      </c>
      <c r="DS27">
        <v>97</v>
      </c>
      <c r="DT27">
        <v>32</v>
      </c>
      <c r="DU27">
        <v>65</v>
      </c>
      <c r="EM27" t="s">
        <v>108</v>
      </c>
      <c r="ET27">
        <v>9</v>
      </c>
      <c r="EU27">
        <v>74</v>
      </c>
      <c r="EV27">
        <v>15</v>
      </c>
      <c r="EW27">
        <v>59</v>
      </c>
      <c r="FA27">
        <v>23</v>
      </c>
      <c r="FB27">
        <v>83</v>
      </c>
      <c r="FC27">
        <v>15</v>
      </c>
      <c r="FD27">
        <v>68</v>
      </c>
      <c r="FH27">
        <v>23</v>
      </c>
      <c r="FI27">
        <v>88</v>
      </c>
      <c r="FJ27">
        <v>31</v>
      </c>
      <c r="FK27">
        <v>57</v>
      </c>
    </row>
    <row r="28" spans="5:167">
      <c r="E28">
        <v>24</v>
      </c>
      <c r="F28">
        <v>90</v>
      </c>
      <c r="G28">
        <v>29</v>
      </c>
      <c r="H28">
        <v>61</v>
      </c>
      <c r="K28">
        <v>24</v>
      </c>
      <c r="L28">
        <v>92</v>
      </c>
      <c r="M28">
        <v>35</v>
      </c>
      <c r="N28">
        <v>57</v>
      </c>
      <c r="Q28">
        <v>24</v>
      </c>
      <c r="R28">
        <v>94</v>
      </c>
      <c r="S28">
        <v>30</v>
      </c>
      <c r="T28">
        <v>64</v>
      </c>
      <c r="X28">
        <v>24</v>
      </c>
      <c r="Y28">
        <v>98</v>
      </c>
      <c r="Z28">
        <v>34</v>
      </c>
      <c r="AA28">
        <v>64</v>
      </c>
      <c r="AE28">
        <v>24</v>
      </c>
      <c r="AF28">
        <v>90</v>
      </c>
      <c r="AG28">
        <v>31</v>
      </c>
      <c r="AH28">
        <v>59</v>
      </c>
      <c r="AL28">
        <v>24</v>
      </c>
      <c r="AM28">
        <v>89</v>
      </c>
      <c r="AN28">
        <v>29</v>
      </c>
      <c r="AO28">
        <v>60</v>
      </c>
      <c r="AS28">
        <v>24</v>
      </c>
      <c r="AT28">
        <v>91</v>
      </c>
      <c r="AU28">
        <v>32</v>
      </c>
      <c r="AV28">
        <v>59</v>
      </c>
      <c r="AZ28">
        <v>24</v>
      </c>
      <c r="BA28">
        <v>90</v>
      </c>
      <c r="BB28">
        <v>29</v>
      </c>
      <c r="BC28">
        <v>61</v>
      </c>
      <c r="BG28">
        <v>24</v>
      </c>
      <c r="BH28">
        <v>94</v>
      </c>
      <c r="BI28">
        <v>34</v>
      </c>
      <c r="BJ28">
        <v>60</v>
      </c>
      <c r="BN28">
        <v>24</v>
      </c>
      <c r="BO28">
        <v>94</v>
      </c>
      <c r="BP28">
        <v>35</v>
      </c>
      <c r="BQ28">
        <v>59</v>
      </c>
      <c r="BU28">
        <v>24</v>
      </c>
      <c r="BV28">
        <v>89</v>
      </c>
      <c r="BW28">
        <v>29</v>
      </c>
      <c r="BX28">
        <v>60</v>
      </c>
      <c r="CB28">
        <v>24</v>
      </c>
      <c r="CC28">
        <v>86</v>
      </c>
      <c r="CD28">
        <v>25</v>
      </c>
      <c r="CE28">
        <v>61</v>
      </c>
      <c r="CI28">
        <v>24</v>
      </c>
      <c r="CJ28">
        <v>88</v>
      </c>
      <c r="CK28">
        <v>31</v>
      </c>
      <c r="CL28">
        <v>57</v>
      </c>
      <c r="CP28">
        <v>24</v>
      </c>
      <c r="CQ28">
        <v>91</v>
      </c>
      <c r="CR28">
        <v>26</v>
      </c>
      <c r="CS28">
        <v>65</v>
      </c>
      <c r="CW28">
        <v>24</v>
      </c>
      <c r="CX28">
        <v>92</v>
      </c>
      <c r="CY28">
        <v>29</v>
      </c>
      <c r="CZ28">
        <v>63</v>
      </c>
      <c r="DD28">
        <v>24</v>
      </c>
      <c r="DE28">
        <v>93</v>
      </c>
      <c r="DF28">
        <v>31</v>
      </c>
      <c r="DG28">
        <v>62</v>
      </c>
      <c r="DK28">
        <v>24</v>
      </c>
      <c r="DL28">
        <v>84</v>
      </c>
      <c r="DM28">
        <v>32</v>
      </c>
      <c r="DN28">
        <v>52</v>
      </c>
      <c r="DR28">
        <v>24</v>
      </c>
      <c r="DS28">
        <v>94</v>
      </c>
      <c r="DT28">
        <v>35</v>
      </c>
      <c r="DU28">
        <v>59</v>
      </c>
      <c r="EM28" t="s">
        <v>109</v>
      </c>
      <c r="EN28" t="s">
        <v>39</v>
      </c>
      <c r="EO28" t="s">
        <v>40</v>
      </c>
      <c r="EP28" t="s">
        <v>41</v>
      </c>
      <c r="ET28">
        <v>10</v>
      </c>
      <c r="EU28">
        <v>83</v>
      </c>
      <c r="EV28">
        <v>16</v>
      </c>
      <c r="EW28">
        <v>67</v>
      </c>
      <c r="FA28">
        <v>24</v>
      </c>
      <c r="FB28">
        <v>74</v>
      </c>
      <c r="FC28">
        <v>0</v>
      </c>
      <c r="FD28">
        <v>74</v>
      </c>
      <c r="FH28">
        <v>24</v>
      </c>
      <c r="FI28">
        <v>85</v>
      </c>
      <c r="FJ28">
        <v>19</v>
      </c>
      <c r="FK28">
        <v>66</v>
      </c>
    </row>
    <row r="29" spans="5:167">
      <c r="E29">
        <v>25</v>
      </c>
      <c r="F29">
        <v>87</v>
      </c>
      <c r="G29">
        <v>28</v>
      </c>
      <c r="H29">
        <v>59</v>
      </c>
      <c r="K29">
        <v>25</v>
      </c>
      <c r="L29">
        <v>90</v>
      </c>
      <c r="M29">
        <v>30</v>
      </c>
      <c r="N29">
        <v>60</v>
      </c>
      <c r="Q29">
        <v>25</v>
      </c>
      <c r="R29">
        <v>88</v>
      </c>
      <c r="S29">
        <v>32</v>
      </c>
      <c r="T29">
        <v>56</v>
      </c>
      <c r="X29">
        <v>25</v>
      </c>
      <c r="Y29">
        <v>92</v>
      </c>
      <c r="Z29">
        <v>30</v>
      </c>
      <c r="AA29">
        <v>62</v>
      </c>
      <c r="AE29">
        <v>25</v>
      </c>
      <c r="AF29">
        <v>88</v>
      </c>
      <c r="AG29">
        <v>32</v>
      </c>
      <c r="AH29">
        <v>56</v>
      </c>
      <c r="AL29">
        <v>25</v>
      </c>
      <c r="AM29">
        <v>93</v>
      </c>
      <c r="AN29">
        <v>32</v>
      </c>
      <c r="AO29">
        <v>61</v>
      </c>
      <c r="AS29">
        <v>25</v>
      </c>
      <c r="AT29">
        <v>92</v>
      </c>
      <c r="AU29">
        <v>31</v>
      </c>
      <c r="AV29">
        <v>61</v>
      </c>
      <c r="AZ29">
        <v>25</v>
      </c>
      <c r="BA29">
        <v>94</v>
      </c>
      <c r="BB29">
        <v>28</v>
      </c>
      <c r="BC29">
        <v>66</v>
      </c>
      <c r="BG29">
        <v>25</v>
      </c>
      <c r="BH29">
        <v>84</v>
      </c>
      <c r="BI29">
        <v>26</v>
      </c>
      <c r="BJ29">
        <v>58</v>
      </c>
      <c r="BN29">
        <v>25</v>
      </c>
      <c r="BO29">
        <v>90</v>
      </c>
      <c r="BP29">
        <v>32</v>
      </c>
      <c r="BQ29">
        <v>58</v>
      </c>
      <c r="BU29">
        <v>25</v>
      </c>
      <c r="BV29">
        <v>89</v>
      </c>
      <c r="BW29">
        <v>32</v>
      </c>
      <c r="BX29">
        <v>57</v>
      </c>
      <c r="CB29">
        <v>25</v>
      </c>
      <c r="CC29">
        <v>96</v>
      </c>
      <c r="CD29">
        <v>31</v>
      </c>
      <c r="CE29">
        <v>65</v>
      </c>
      <c r="CI29">
        <v>25</v>
      </c>
      <c r="CJ29">
        <v>93</v>
      </c>
      <c r="CK29">
        <v>34</v>
      </c>
      <c r="CL29">
        <v>59</v>
      </c>
      <c r="CP29">
        <v>25</v>
      </c>
      <c r="CQ29">
        <v>87</v>
      </c>
      <c r="CR29">
        <v>26</v>
      </c>
      <c r="CS29">
        <v>61</v>
      </c>
      <c r="CW29">
        <v>25</v>
      </c>
      <c r="CX29">
        <v>91</v>
      </c>
      <c r="CY29">
        <v>29</v>
      </c>
      <c r="CZ29">
        <v>62</v>
      </c>
      <c r="DD29">
        <v>25</v>
      </c>
      <c r="DE29">
        <v>92</v>
      </c>
      <c r="DF29">
        <v>31</v>
      </c>
      <c r="DG29">
        <v>61</v>
      </c>
      <c r="DK29">
        <v>25</v>
      </c>
      <c r="DL29">
        <v>87</v>
      </c>
      <c r="DM29">
        <v>31</v>
      </c>
      <c r="DN29">
        <v>56</v>
      </c>
      <c r="DR29">
        <v>25</v>
      </c>
      <c r="DS29">
        <v>94</v>
      </c>
      <c r="DT29">
        <v>33</v>
      </c>
      <c r="DU29">
        <v>61</v>
      </c>
      <c r="EM29" t="s">
        <v>109</v>
      </c>
      <c r="EN29">
        <v>74</v>
      </c>
      <c r="EO29">
        <v>0</v>
      </c>
      <c r="EP29">
        <v>74</v>
      </c>
      <c r="ET29">
        <v>11</v>
      </c>
      <c r="EU29">
        <v>82</v>
      </c>
      <c r="EV29">
        <v>16</v>
      </c>
      <c r="EW29">
        <v>66</v>
      </c>
      <c r="FA29">
        <v>25</v>
      </c>
      <c r="FB29">
        <v>83</v>
      </c>
      <c r="FC29">
        <v>15</v>
      </c>
      <c r="FD29">
        <v>68</v>
      </c>
      <c r="FH29">
        <v>25</v>
      </c>
      <c r="FI29">
        <v>85</v>
      </c>
      <c r="FJ29">
        <v>19</v>
      </c>
      <c r="FK29">
        <v>66</v>
      </c>
    </row>
    <row r="30" spans="5:167">
      <c r="E30">
        <v>26</v>
      </c>
      <c r="F30">
        <v>86</v>
      </c>
      <c r="G30">
        <v>25</v>
      </c>
      <c r="H30">
        <v>61</v>
      </c>
      <c r="K30" s="1" t="s">
        <v>43</v>
      </c>
      <c r="L30">
        <f>SUM(L5:L29)/112/25</f>
        <v>0.82285714285714295</v>
      </c>
      <c r="M30">
        <f>SUM(M5:M29)/25/38</f>
        <v>0.79052631578947363</v>
      </c>
      <c r="N30">
        <f>SUM(N5:N29)/25/74</f>
        <v>0.83945945945945943</v>
      </c>
      <c r="Q30">
        <v>26</v>
      </c>
      <c r="R30">
        <v>82</v>
      </c>
      <c r="S30">
        <v>34</v>
      </c>
      <c r="T30">
        <v>48</v>
      </c>
      <c r="X30" t="s">
        <v>47</v>
      </c>
      <c r="Y30">
        <f>SUM(Y5:Y29)/25/112</f>
        <v>0.81107142857142855</v>
      </c>
      <c r="Z30">
        <f>SUM(Z5:Z29)/25/38</f>
        <v>0.79157894736842105</v>
      </c>
      <c r="AA30">
        <f>SUM(AA5:AA29)/25/74</f>
        <v>0.82108108108108102</v>
      </c>
      <c r="AE30" t="s">
        <v>63</v>
      </c>
      <c r="AF30">
        <f>SUM(AF5:AF29)/25/112</f>
        <v>0.80392857142857144</v>
      </c>
      <c r="AG30">
        <f>SUM(AG5:AG29)/25/38</f>
        <v>0.77789473684210519</v>
      </c>
      <c r="AH30">
        <f>SUM(AH5:AH29)/25/74</f>
        <v>0.81729729729729728</v>
      </c>
      <c r="AL30" t="s">
        <v>65</v>
      </c>
      <c r="AM30">
        <f>SUM(AM5:AM29)/25/112</f>
        <v>0.82178571428571434</v>
      </c>
      <c r="AN30">
        <f>SUM(AN5:AN29)/25/38</f>
        <v>0.80421052631578949</v>
      </c>
      <c r="AO30">
        <f>SUM(AO5:AO29)/25/74</f>
        <v>0.83081081081081076</v>
      </c>
      <c r="AS30" t="s">
        <v>67</v>
      </c>
      <c r="AT30">
        <f>SUM(AT5:AT29)/25/112</f>
        <v>0.8035714285714286</v>
      </c>
      <c r="AU30">
        <f>SUM(AU5:AU29)/25/38</f>
        <v>0.80105263157894735</v>
      </c>
      <c r="AV30">
        <f>SUM(AV5:AV29)/25/74</f>
        <v>0.80486486486486486</v>
      </c>
      <c r="AZ30" t="s">
        <v>69</v>
      </c>
      <c r="BA30">
        <f>SUM(BA5:BA29)/25/112</f>
        <v>0.82285714285714284</v>
      </c>
      <c r="BB30">
        <f>SUM(BB5:BB29)/25/38</f>
        <v>0.79157894736842105</v>
      </c>
      <c r="BC30">
        <f>SUM(BC5:BC29)/25/74</f>
        <v>0.8389189189189189</v>
      </c>
      <c r="BG30" t="s">
        <v>71</v>
      </c>
      <c r="BH30">
        <f>SUM(BH5:BH29)/25/112</f>
        <v>0.81035714285714289</v>
      </c>
      <c r="BI30">
        <f>SUM(BI5:BI29)/25/38</f>
        <v>0.79684210526315791</v>
      </c>
      <c r="BJ30">
        <f>SUM(BJ5:BJ29)/25/74</f>
        <v>0.81729729729729728</v>
      </c>
      <c r="BN30" t="s">
        <v>73</v>
      </c>
      <c r="BO30">
        <f>SUM(BO5:BO29)/25/112</f>
        <v>0.8214285714285714</v>
      </c>
      <c r="BP30">
        <f>SUM(BP5:BP29)/25/38</f>
        <v>0.87789473684210528</v>
      </c>
      <c r="BQ30">
        <f>SUM(BQ5:BQ29)/25/74</f>
        <v>0.79243243243243244</v>
      </c>
      <c r="BU30" t="s">
        <v>73</v>
      </c>
      <c r="BV30">
        <f>SUM(BV5:BV29)/25/112</f>
        <v>0.82250000000000001</v>
      </c>
      <c r="BW30">
        <f>SUM(BW5:BW29)/25/38</f>
        <v>0.86210526315789471</v>
      </c>
      <c r="BX30">
        <f>SUM(BX5:BX29)/25/74</f>
        <v>0.80216216216216218</v>
      </c>
      <c r="CB30" t="s">
        <v>76</v>
      </c>
      <c r="CC30">
        <f>SUM(CC5:CC29)/25/112</f>
        <v>0.8125</v>
      </c>
      <c r="CD30">
        <f>SUM(CD5:CD29)/25/38</f>
        <v>0.76631578947368428</v>
      </c>
      <c r="CE30">
        <f>SUM(CE5:CE29)/25/74</f>
        <v>0.83621621621621622</v>
      </c>
      <c r="CI30" t="s">
        <v>78</v>
      </c>
      <c r="CJ30">
        <f>SUM(CJ5:CJ29)/25/112</f>
        <v>0.81964285714285712</v>
      </c>
      <c r="CK30">
        <f>SUM(CK5:CK29)/25/38</f>
        <v>0.83684210526315794</v>
      </c>
      <c r="CL30">
        <f>SUM(CL5:CL29)/25/74</f>
        <v>0.81081081081081086</v>
      </c>
      <c r="CP30" t="s">
        <v>80</v>
      </c>
      <c r="CQ30">
        <f>SUM(CQ5:CQ29)/25/112</f>
        <v>0.81357142857142861</v>
      </c>
      <c r="CR30">
        <f>SUM(CR5:CR29)/25/38</f>
        <v>0.80210526315789477</v>
      </c>
      <c r="CS30">
        <f>SUM(CS5:CS29)/25/74</f>
        <v>0.81945945945945942</v>
      </c>
      <c r="CW30" t="s">
        <v>83</v>
      </c>
      <c r="CX30">
        <f>SUM(CX5:CX29)/25/112</f>
        <v>0.80642857142857138</v>
      </c>
      <c r="CY30">
        <f>SUM(CY5:CY29)/25/38</f>
        <v>0.79684210526315791</v>
      </c>
      <c r="CZ30">
        <f>SUM(CZ5:CZ29)/25/74</f>
        <v>0.81135135135135139</v>
      </c>
      <c r="DD30" t="s">
        <v>85</v>
      </c>
      <c r="DE30">
        <f>SUM(DE5:DE29)/25/112</f>
        <v>0.80964285714285722</v>
      </c>
      <c r="DF30">
        <f>SUM(DF5:DF29)/25/38</f>
        <v>0.81263157894736837</v>
      </c>
      <c r="DG30">
        <f>SUM(DG5:DG29)/25/74</f>
        <v>0.80810810810810807</v>
      </c>
      <c r="DK30" t="s">
        <v>87</v>
      </c>
      <c r="DL30">
        <f>SUM(DL5:DL29)/25/112</f>
        <v>0.77392857142857152</v>
      </c>
      <c r="DM30">
        <f>SUM(DM5:DM29)/25/38</f>
        <v>0.78315789473684216</v>
      </c>
      <c r="DN30">
        <f>SUM(DN5:DN29)/25/74</f>
        <v>0.76918918918918922</v>
      </c>
      <c r="DR30" t="s">
        <v>90</v>
      </c>
      <c r="DS30">
        <f>SUM(DS5:DS29)/25/112</f>
        <v>0.82678571428571423</v>
      </c>
      <c r="DT30">
        <f>SUM(DT5:DT29)/25/38</f>
        <v>0.83894736842105255</v>
      </c>
      <c r="DU30">
        <f>SUM(DU5:DU29)/25/74</f>
        <v>0.82054054054054049</v>
      </c>
      <c r="EM30" t="s">
        <v>109</v>
      </c>
      <c r="EN30">
        <f>EN29/112</f>
        <v>0.6607142857142857</v>
      </c>
      <c r="EO30">
        <f>EO29/38</f>
        <v>0</v>
      </c>
      <c r="EP30">
        <f>EP29/74</f>
        <v>1</v>
      </c>
      <c r="ET30">
        <v>12</v>
      </c>
      <c r="EU30">
        <v>72</v>
      </c>
      <c r="EV30">
        <v>24</v>
      </c>
      <c r="EW30">
        <v>48</v>
      </c>
      <c r="FA30" t="s">
        <v>115</v>
      </c>
      <c r="FB30">
        <f>SUM(FB5:FB29)/25/112</f>
        <v>0.70714285714285718</v>
      </c>
      <c r="FC30">
        <f>SUM(FC5:FC29)/25/38</f>
        <v>0.41368421052631582</v>
      </c>
      <c r="FD30">
        <f>SUM(FD5:FD29)/25/74</f>
        <v>0.85783783783783785</v>
      </c>
      <c r="FH30" t="s">
        <v>118</v>
      </c>
      <c r="FI30">
        <f>SUM(FI5:FI29)/25/112</f>
        <v>0.7639285714285714</v>
      </c>
      <c r="FJ30">
        <f>SUM(FJ5:FJ29)/25/38</f>
        <v>0.56736842105263152</v>
      </c>
      <c r="FK30">
        <f>SUM(FK5:FK29)/25/74</f>
        <v>0.86486486486486491</v>
      </c>
    </row>
    <row r="31" spans="5:167">
      <c r="E31">
        <v>27</v>
      </c>
      <c r="F31">
        <v>93</v>
      </c>
      <c r="G31">
        <v>33</v>
      </c>
      <c r="H31">
        <v>60</v>
      </c>
      <c r="Q31">
        <v>27</v>
      </c>
      <c r="R31">
        <v>91</v>
      </c>
      <c r="S31">
        <v>33</v>
      </c>
      <c r="T31">
        <v>58</v>
      </c>
      <c r="ET31">
        <v>13</v>
      </c>
      <c r="EU31">
        <v>74</v>
      </c>
      <c r="EV31">
        <v>15</v>
      </c>
      <c r="EW31">
        <v>59</v>
      </c>
    </row>
    <row r="32" spans="5:167">
      <c r="E32">
        <v>28</v>
      </c>
      <c r="F32">
        <v>90</v>
      </c>
      <c r="G32">
        <v>30</v>
      </c>
      <c r="H32">
        <v>60</v>
      </c>
      <c r="Q32">
        <v>28</v>
      </c>
      <c r="R32">
        <v>90</v>
      </c>
      <c r="S32">
        <v>33</v>
      </c>
      <c r="T32">
        <v>57</v>
      </c>
      <c r="ET32">
        <v>14</v>
      </c>
      <c r="EU32">
        <v>69</v>
      </c>
      <c r="EV32">
        <v>25</v>
      </c>
      <c r="EW32">
        <v>44</v>
      </c>
    </row>
    <row r="33" spans="5:153">
      <c r="E33">
        <v>29</v>
      </c>
      <c r="F33">
        <v>84</v>
      </c>
      <c r="G33">
        <v>28</v>
      </c>
      <c r="H33">
        <v>56</v>
      </c>
      <c r="Q33">
        <v>29</v>
      </c>
      <c r="R33">
        <v>89</v>
      </c>
      <c r="S33">
        <v>29</v>
      </c>
      <c r="T33">
        <v>60</v>
      </c>
      <c r="EM33" t="s">
        <v>110</v>
      </c>
      <c r="ET33">
        <v>15</v>
      </c>
      <c r="EU33">
        <v>81</v>
      </c>
      <c r="EV33">
        <v>15</v>
      </c>
      <c r="EW33">
        <v>66</v>
      </c>
    </row>
    <row r="34" spans="5:153">
      <c r="E34">
        <v>30</v>
      </c>
      <c r="F34">
        <v>88</v>
      </c>
      <c r="G34">
        <v>31</v>
      </c>
      <c r="H34">
        <v>57</v>
      </c>
      <c r="Q34">
        <v>30</v>
      </c>
      <c r="R34">
        <v>92</v>
      </c>
      <c r="S34">
        <v>31</v>
      </c>
      <c r="T34">
        <v>61</v>
      </c>
      <c r="EM34" t="s">
        <v>111</v>
      </c>
      <c r="EN34" t="s">
        <v>39</v>
      </c>
      <c r="EO34" t="s">
        <v>40</v>
      </c>
      <c r="EP34" t="s">
        <v>41</v>
      </c>
      <c r="ET34">
        <v>16</v>
      </c>
      <c r="EU34">
        <v>81</v>
      </c>
      <c r="EV34">
        <v>16</v>
      </c>
      <c r="EW34">
        <v>65</v>
      </c>
    </row>
    <row r="35" spans="5:153">
      <c r="E35">
        <v>31</v>
      </c>
      <c r="F35">
        <v>89</v>
      </c>
      <c r="G35">
        <v>30</v>
      </c>
      <c r="H35">
        <v>59</v>
      </c>
      <c r="Q35" t="s">
        <v>38</v>
      </c>
      <c r="R35">
        <f>SUM(R5:R34)/30/112</f>
        <v>0.80922619047619049</v>
      </c>
      <c r="S35">
        <f>SUM(S5:S34)/30/38</f>
        <v>0.79473684210526319</v>
      </c>
      <c r="T35">
        <f>SUM(T5:T34)/30/74</f>
        <v>0.81666666666666665</v>
      </c>
      <c r="EM35" t="s">
        <v>111</v>
      </c>
      <c r="EN35">
        <v>74</v>
      </c>
      <c r="EO35">
        <v>0</v>
      </c>
      <c r="EP35">
        <v>74</v>
      </c>
      <c r="ET35">
        <v>17</v>
      </c>
      <c r="EU35">
        <v>81</v>
      </c>
      <c r="EV35">
        <v>15</v>
      </c>
      <c r="EW35">
        <v>66</v>
      </c>
    </row>
    <row r="36" spans="5:153">
      <c r="E36">
        <v>32</v>
      </c>
      <c r="F36">
        <v>85</v>
      </c>
      <c r="G36">
        <v>28</v>
      </c>
      <c r="H36">
        <v>57</v>
      </c>
      <c r="EM36" t="s">
        <v>111</v>
      </c>
      <c r="EN36">
        <f>EN35/112</f>
        <v>0.6607142857142857</v>
      </c>
      <c r="EO36">
        <f>EO35/38</f>
        <v>0</v>
      </c>
      <c r="EP36">
        <f>EP35/74</f>
        <v>1</v>
      </c>
      <c r="ET36" t="s">
        <v>117</v>
      </c>
      <c r="EU36">
        <f>SUM(EU19:EU35)/17/112</f>
        <v>0.69327731092436973</v>
      </c>
      <c r="EV36">
        <f>SUM(EV19:EV35)/17/38</f>
        <v>0.46284829721362231</v>
      </c>
      <c r="EW36">
        <f>SUM(EW19:EW35)/17/74</f>
        <v>0.81160572337042924</v>
      </c>
    </row>
    <row r="37" spans="5:153">
      <c r="E37">
        <v>33</v>
      </c>
      <c r="F37">
        <v>90</v>
      </c>
      <c r="G37">
        <v>35</v>
      </c>
      <c r="H37">
        <v>55</v>
      </c>
    </row>
    <row r="38" spans="5:153">
      <c r="E38">
        <v>34</v>
      </c>
      <c r="F38">
        <v>95</v>
      </c>
      <c r="G38">
        <v>30</v>
      </c>
      <c r="H38">
        <v>65</v>
      </c>
    </row>
    <row r="39" spans="5:153">
      <c r="E39">
        <v>35</v>
      </c>
      <c r="F39">
        <v>92</v>
      </c>
      <c r="G39">
        <v>33</v>
      </c>
      <c r="H39">
        <v>59</v>
      </c>
      <c r="EM39" t="s">
        <v>114</v>
      </c>
    </row>
    <row r="40" spans="5:153">
      <c r="E40">
        <v>36</v>
      </c>
      <c r="F40">
        <v>90</v>
      </c>
      <c r="G40">
        <v>33</v>
      </c>
      <c r="H40">
        <v>57</v>
      </c>
      <c r="EM40" t="s">
        <v>113</v>
      </c>
      <c r="EN40">
        <v>89</v>
      </c>
      <c r="EO40">
        <v>32</v>
      </c>
      <c r="EP40">
        <v>57</v>
      </c>
    </row>
    <row r="41" spans="5:153">
      <c r="E41">
        <v>37</v>
      </c>
      <c r="F41">
        <v>95</v>
      </c>
      <c r="G41">
        <v>32</v>
      </c>
      <c r="H41">
        <v>63</v>
      </c>
      <c r="EM41" t="s">
        <v>113</v>
      </c>
      <c r="EN41">
        <f>EN40/112</f>
        <v>0.7946428571428571</v>
      </c>
      <c r="EO41">
        <f>EO40/38</f>
        <v>0.84210526315789469</v>
      </c>
      <c r="EP41">
        <f>EP40/74</f>
        <v>0.77027027027027029</v>
      </c>
    </row>
    <row r="42" spans="5:153">
      <c r="E42">
        <v>38</v>
      </c>
      <c r="F42">
        <v>88</v>
      </c>
      <c r="G42">
        <v>26</v>
      </c>
      <c r="H42">
        <v>62</v>
      </c>
      <c r="L42" t="s">
        <v>39</v>
      </c>
      <c r="M42" t="s">
        <v>40</v>
      </c>
      <c r="N42" t="s">
        <v>41</v>
      </c>
      <c r="P42" t="s">
        <v>39</v>
      </c>
      <c r="Q42" t="s">
        <v>40</v>
      </c>
      <c r="R42" t="s">
        <v>41</v>
      </c>
    </row>
    <row r="43" spans="5:153">
      <c r="E43">
        <v>39</v>
      </c>
      <c r="F43">
        <v>87</v>
      </c>
      <c r="G43">
        <v>31</v>
      </c>
      <c r="H43">
        <v>56</v>
      </c>
      <c r="K43" t="s">
        <v>148</v>
      </c>
      <c r="L43" s="3">
        <v>0.80651785714285718</v>
      </c>
      <c r="M43" s="3">
        <v>0.77868421052631576</v>
      </c>
      <c r="N43" s="3">
        <v>0.82081081081081086</v>
      </c>
      <c r="O43" s="2"/>
      <c r="P43" t="s">
        <v>89</v>
      </c>
    </row>
    <row r="44" spans="5:153">
      <c r="E44">
        <v>40</v>
      </c>
      <c r="F44">
        <v>88</v>
      </c>
      <c r="G44">
        <v>30</v>
      </c>
      <c r="H44">
        <v>58</v>
      </c>
      <c r="K44" t="s">
        <v>49</v>
      </c>
      <c r="L44">
        <v>0.82285714285714295</v>
      </c>
      <c r="M44">
        <v>0.79052631578947363</v>
      </c>
      <c r="N44">
        <v>0.83945945945945943</v>
      </c>
      <c r="O44" s="2"/>
      <c r="P44" s="5">
        <f>L43-L44</f>
        <v>-1.6339285714285778E-2</v>
      </c>
      <c r="Q44" s="5">
        <f t="shared" ref="Q44:R44" si="0">M43-M44</f>
        <v>-1.1842105263157876E-2</v>
      </c>
      <c r="R44" s="5">
        <f t="shared" si="0"/>
        <v>-1.8648648648648569E-2</v>
      </c>
      <c r="EM44" t="s">
        <v>121</v>
      </c>
    </row>
    <row r="45" spans="5:153">
      <c r="E45">
        <v>41</v>
      </c>
      <c r="F45">
        <v>91</v>
      </c>
      <c r="G45">
        <v>27</v>
      </c>
      <c r="H45">
        <v>64</v>
      </c>
      <c r="K45" t="s">
        <v>50</v>
      </c>
      <c r="L45">
        <v>0.80922619047619049</v>
      </c>
      <c r="M45">
        <v>0.79473684210526319</v>
      </c>
      <c r="N45">
        <v>0.81666666666666665</v>
      </c>
      <c r="O45" s="2"/>
      <c r="P45">
        <f>L43-L45</f>
        <v>-2.7083333333333126E-3</v>
      </c>
      <c r="Q45">
        <f t="shared" ref="Q45:R45" si="1">M43-M45</f>
        <v>-1.6052631578947429E-2</v>
      </c>
      <c r="R45">
        <f t="shared" si="1"/>
        <v>4.1441441441442128E-3</v>
      </c>
      <c r="EM45" t="s">
        <v>120</v>
      </c>
      <c r="EN45">
        <v>83</v>
      </c>
      <c r="EO45">
        <v>31</v>
      </c>
      <c r="EP45">
        <v>52</v>
      </c>
    </row>
    <row r="46" spans="5:153">
      <c r="E46">
        <v>42</v>
      </c>
      <c r="F46">
        <v>89</v>
      </c>
      <c r="G46">
        <v>34</v>
      </c>
      <c r="H46">
        <v>55</v>
      </c>
      <c r="K46" t="s">
        <v>51</v>
      </c>
      <c r="L46">
        <v>0.81107142857142855</v>
      </c>
      <c r="M46">
        <v>0.79157894736842105</v>
      </c>
      <c r="N46">
        <v>0.82108108108108102</v>
      </c>
      <c r="O46" s="2"/>
      <c r="P46">
        <f>L43-L46</f>
        <v>-4.5535714285713791E-3</v>
      </c>
      <c r="Q46">
        <f t="shared" ref="Q46:R46" si="2">M43-M46</f>
        <v>-1.2894736842105292E-2</v>
      </c>
      <c r="R46">
        <f t="shared" si="2"/>
        <v>-2.7027027027015649E-4</v>
      </c>
      <c r="EM46" t="s">
        <v>120</v>
      </c>
      <c r="EN46">
        <f>EN45/112</f>
        <v>0.7410714285714286</v>
      </c>
      <c r="EO46">
        <f>EO45/38</f>
        <v>0.81578947368421051</v>
      </c>
      <c r="EP46">
        <f>EP45/74</f>
        <v>0.70270270270270274</v>
      </c>
    </row>
    <row r="47" spans="5:153">
      <c r="E47">
        <v>43</v>
      </c>
      <c r="F47">
        <v>90</v>
      </c>
      <c r="G47">
        <v>28</v>
      </c>
      <c r="H47">
        <v>62</v>
      </c>
      <c r="K47" t="s">
        <v>52</v>
      </c>
      <c r="L47">
        <v>0.80392857142857144</v>
      </c>
      <c r="M47">
        <v>0.77789473684210519</v>
      </c>
      <c r="N47">
        <v>0.81729729729729728</v>
      </c>
      <c r="O47" s="2"/>
      <c r="P47" s="9">
        <f>L43-L47</f>
        <v>2.5892857142857384E-3</v>
      </c>
      <c r="Q47" s="9">
        <f t="shared" ref="Q47:R47" si="3">M43-M47</f>
        <v>7.8947368421056208E-4</v>
      </c>
      <c r="R47" s="10">
        <f t="shared" si="3"/>
        <v>3.5135135135135886E-3</v>
      </c>
    </row>
    <row r="48" spans="5:153">
      <c r="E48">
        <v>44</v>
      </c>
      <c r="F48">
        <v>93</v>
      </c>
      <c r="G48">
        <v>32</v>
      </c>
      <c r="H48">
        <v>61</v>
      </c>
      <c r="K48" t="s">
        <v>53</v>
      </c>
      <c r="L48">
        <v>0.82178571428571434</v>
      </c>
      <c r="M48">
        <v>0.80421052631578949</v>
      </c>
      <c r="N48">
        <v>0.83081081081081076</v>
      </c>
      <c r="O48" s="2"/>
      <c r="P48" s="5">
        <f>L43-L48</f>
        <v>-1.5267857142857166E-2</v>
      </c>
      <c r="Q48" s="5">
        <f t="shared" ref="Q48:R48" si="4">M43-M48</f>
        <v>-2.552631578947373E-2</v>
      </c>
      <c r="R48" s="5">
        <f t="shared" si="4"/>
        <v>-9.9999999999998979E-3</v>
      </c>
    </row>
    <row r="49" spans="5:146">
      <c r="E49">
        <v>45</v>
      </c>
      <c r="F49">
        <v>88</v>
      </c>
      <c r="G49">
        <v>26</v>
      </c>
      <c r="H49">
        <v>62</v>
      </c>
      <c r="K49" t="s">
        <v>54</v>
      </c>
      <c r="L49">
        <v>0.8035714285714286</v>
      </c>
      <c r="M49">
        <v>0.80105263157894735</v>
      </c>
      <c r="N49">
        <v>0.80486486486486486</v>
      </c>
      <c r="O49" s="2"/>
      <c r="P49" s="9">
        <f>L43-L49</f>
        <v>2.9464285714285721E-3</v>
      </c>
      <c r="Q49" s="9">
        <f t="shared" ref="Q49:R49" si="5">M43-M49</f>
        <v>-2.2368421052631593E-2</v>
      </c>
      <c r="R49" s="9">
        <f t="shared" si="5"/>
        <v>1.5945945945946005E-2</v>
      </c>
      <c r="EM49" t="s">
        <v>124</v>
      </c>
    </row>
    <row r="50" spans="5:146">
      <c r="E50">
        <v>46</v>
      </c>
      <c r="F50">
        <v>93</v>
      </c>
      <c r="G50">
        <v>33</v>
      </c>
      <c r="H50">
        <v>60</v>
      </c>
      <c r="K50" t="s">
        <v>55</v>
      </c>
      <c r="L50">
        <v>0.82285714285714284</v>
      </c>
      <c r="M50">
        <v>0.79157894736842105</v>
      </c>
      <c r="N50">
        <v>0.8389189189189189</v>
      </c>
      <c r="O50" s="2"/>
      <c r="P50" s="5">
        <f>L43-L50</f>
        <v>-1.6339285714285667E-2</v>
      </c>
      <c r="Q50" s="5">
        <f t="shared" ref="Q50:R50" si="6">M43-M50</f>
        <v>-1.2894736842105292E-2</v>
      </c>
      <c r="R50" s="5">
        <f t="shared" si="6"/>
        <v>-1.8108108108108034E-2</v>
      </c>
      <c r="EM50" t="s">
        <v>123</v>
      </c>
      <c r="EN50">
        <v>86</v>
      </c>
      <c r="EO50">
        <v>32</v>
      </c>
      <c r="EP50">
        <v>54</v>
      </c>
    </row>
    <row r="51" spans="5:146">
      <c r="E51">
        <v>47</v>
      </c>
      <c r="F51">
        <v>89</v>
      </c>
      <c r="G51">
        <v>33</v>
      </c>
      <c r="H51">
        <v>56</v>
      </c>
      <c r="K51" t="s">
        <v>56</v>
      </c>
      <c r="L51">
        <v>0.81035714285714289</v>
      </c>
      <c r="M51">
        <v>0.79684210526315791</v>
      </c>
      <c r="N51">
        <v>0.81729729729729728</v>
      </c>
      <c r="O51" s="2"/>
      <c r="P51">
        <f>L43-L51</f>
        <v>-3.8392857142857117E-3</v>
      </c>
      <c r="Q51">
        <f t="shared" ref="Q51:R51" si="7">M43-M51</f>
        <v>-1.8157894736842151E-2</v>
      </c>
      <c r="R51">
        <f t="shared" si="7"/>
        <v>3.5135135135135886E-3</v>
      </c>
      <c r="EM51" t="s">
        <v>123</v>
      </c>
      <c r="EN51">
        <v>86</v>
      </c>
      <c r="EO51">
        <v>33</v>
      </c>
      <c r="EP51">
        <v>53</v>
      </c>
    </row>
    <row r="52" spans="5:146">
      <c r="E52">
        <v>48</v>
      </c>
      <c r="F52">
        <v>93</v>
      </c>
      <c r="G52">
        <v>32</v>
      </c>
      <c r="H52">
        <v>61</v>
      </c>
      <c r="K52" t="s">
        <v>57</v>
      </c>
      <c r="L52">
        <v>0.8214285714285714</v>
      </c>
      <c r="M52">
        <v>0.87789473684210528</v>
      </c>
      <c r="N52">
        <v>0.79243243243243244</v>
      </c>
      <c r="O52" s="2" t="s">
        <v>92</v>
      </c>
      <c r="P52">
        <f>L43-L52</f>
        <v>-1.4910714285714222E-2</v>
      </c>
      <c r="Q52" s="4">
        <f t="shared" ref="Q52:R52" si="8">M43-M52</f>
        <v>-9.9210526315789527E-2</v>
      </c>
      <c r="R52">
        <f t="shared" si="8"/>
        <v>2.8378378378378422E-2</v>
      </c>
      <c r="EM52" t="s">
        <v>123</v>
      </c>
      <c r="EN52">
        <v>86</v>
      </c>
      <c r="EO52">
        <v>32</v>
      </c>
      <c r="EP52">
        <v>54</v>
      </c>
    </row>
    <row r="53" spans="5:146">
      <c r="E53">
        <v>49</v>
      </c>
      <c r="F53">
        <v>86</v>
      </c>
      <c r="G53">
        <v>22</v>
      </c>
      <c r="H53">
        <v>64</v>
      </c>
      <c r="K53" t="s">
        <v>58</v>
      </c>
      <c r="L53">
        <v>0.8125</v>
      </c>
      <c r="M53">
        <v>0.76631578947368428</v>
      </c>
      <c r="N53">
        <v>0.83621621621621622</v>
      </c>
      <c r="O53" s="2"/>
      <c r="P53">
        <f>L43-L53</f>
        <v>-5.9821428571428248E-3</v>
      </c>
      <c r="Q53">
        <f t="shared" ref="Q53:R53" si="9">M43-M53</f>
        <v>1.2368421052631473E-2</v>
      </c>
      <c r="R53">
        <f t="shared" si="9"/>
        <v>-1.5405405405405359E-2</v>
      </c>
      <c r="EM53" t="s">
        <v>123</v>
      </c>
      <c r="EN53">
        <v>88</v>
      </c>
      <c r="EO53">
        <v>35</v>
      </c>
      <c r="EP53">
        <v>53</v>
      </c>
    </row>
    <row r="54" spans="5:146">
      <c r="E54">
        <v>50</v>
      </c>
      <c r="F54">
        <v>95</v>
      </c>
      <c r="G54">
        <v>31</v>
      </c>
      <c r="H54">
        <v>64</v>
      </c>
      <c r="K54" t="s">
        <v>59</v>
      </c>
      <c r="L54">
        <v>0.81964285714285712</v>
      </c>
      <c r="M54">
        <v>0.83684210526315794</v>
      </c>
      <c r="N54">
        <v>0.81081081081081086</v>
      </c>
      <c r="O54" s="2" t="s">
        <v>92</v>
      </c>
      <c r="P54" s="6">
        <f>L43-L54</f>
        <v>-1.3124999999999942E-2</v>
      </c>
      <c r="Q54" s="7">
        <f t="shared" ref="Q54:R54" si="10">M43-M54</f>
        <v>-5.8157894736842186E-2</v>
      </c>
      <c r="R54" s="6">
        <f t="shared" si="10"/>
        <v>1.0000000000000009E-2</v>
      </c>
      <c r="EM54" t="s">
        <v>123</v>
      </c>
      <c r="EN54">
        <v>87</v>
      </c>
      <c r="EO54">
        <v>32</v>
      </c>
      <c r="EP54">
        <v>55</v>
      </c>
    </row>
    <row r="55" spans="5:146">
      <c r="E55">
        <v>51</v>
      </c>
      <c r="F55">
        <v>94</v>
      </c>
      <c r="G55">
        <v>29</v>
      </c>
      <c r="H55">
        <v>65</v>
      </c>
      <c r="K55" t="s">
        <v>60</v>
      </c>
      <c r="L55">
        <v>0.81357142857142861</v>
      </c>
      <c r="M55">
        <v>0.80210526315789477</v>
      </c>
      <c r="N55">
        <v>0.81945945945945942</v>
      </c>
      <c r="O55" s="2"/>
      <c r="P55">
        <f>L43-L55</f>
        <v>-7.0535714285714368E-3</v>
      </c>
      <c r="Q55">
        <f t="shared" ref="Q55:R55" si="11">M43-M55</f>
        <v>-2.3421052631579009E-2</v>
      </c>
      <c r="R55">
        <f t="shared" si="11"/>
        <v>1.3513513513514486E-3</v>
      </c>
      <c r="EM55" t="s">
        <v>123</v>
      </c>
      <c r="EN55">
        <v>87</v>
      </c>
      <c r="EO55">
        <v>35</v>
      </c>
      <c r="EP55">
        <v>52</v>
      </c>
    </row>
    <row r="56" spans="5:146">
      <c r="E56">
        <v>52</v>
      </c>
      <c r="F56">
        <v>92</v>
      </c>
      <c r="G56">
        <v>27</v>
      </c>
      <c r="H56">
        <v>65</v>
      </c>
      <c r="K56" t="s">
        <v>61</v>
      </c>
      <c r="L56">
        <v>0.80642857142857138</v>
      </c>
      <c r="M56">
        <v>0.79684210526315791</v>
      </c>
      <c r="N56">
        <v>0.81135135135135139</v>
      </c>
      <c r="O56" s="2"/>
      <c r="P56" s="11">
        <f t="shared" ref="P56:Q56" si="12">L43-L56</f>
        <v>8.9285714285791684E-5</v>
      </c>
      <c r="Q56" s="6">
        <f t="shared" si="12"/>
        <v>-1.8157894736842151E-2</v>
      </c>
      <c r="R56" s="6">
        <f>N43-N56</f>
        <v>9.4594594594594739E-3</v>
      </c>
      <c r="EM56" t="s">
        <v>123</v>
      </c>
      <c r="EN56">
        <f>SUM(EN50:EN55)/6/112</f>
        <v>0.77380952380952384</v>
      </c>
      <c r="EO56">
        <f>SUM(EO50:EO55)/6/38</f>
        <v>0.87280701754385959</v>
      </c>
      <c r="EP56">
        <f>SUM(EP50:EP55)/6/74</f>
        <v>0.72297297297297303</v>
      </c>
    </row>
    <row r="57" spans="5:146">
      <c r="E57">
        <v>53</v>
      </c>
      <c r="F57">
        <v>92</v>
      </c>
      <c r="G57">
        <v>34</v>
      </c>
      <c r="H57">
        <v>58</v>
      </c>
      <c r="K57" t="s">
        <v>62</v>
      </c>
      <c r="L57">
        <v>0.80964285714285722</v>
      </c>
      <c r="M57">
        <v>0.81263157894736837</v>
      </c>
      <c r="N57">
        <v>0.80810810810810807</v>
      </c>
      <c r="O57" s="2"/>
      <c r="P57">
        <f>L43-L57</f>
        <v>-3.1250000000000444E-3</v>
      </c>
      <c r="Q57">
        <f t="shared" ref="Q57:R57" si="13">M43-M57</f>
        <v>-3.3947368421052615E-2</v>
      </c>
      <c r="R57">
        <f t="shared" si="13"/>
        <v>1.2702702702702795E-2</v>
      </c>
    </row>
    <row r="58" spans="5:146">
      <c r="E58">
        <v>54</v>
      </c>
      <c r="F58">
        <v>90</v>
      </c>
      <c r="G58">
        <v>24</v>
      </c>
      <c r="H58">
        <v>66</v>
      </c>
      <c r="K58" t="s">
        <v>82</v>
      </c>
      <c r="L58">
        <v>0.77392857142857152</v>
      </c>
      <c r="M58">
        <v>0.78315789473684216</v>
      </c>
      <c r="N58">
        <v>0.76918918918918922</v>
      </c>
      <c r="O58" s="2"/>
      <c r="P58">
        <f>L43-L58</f>
        <v>3.2589285714285654E-2</v>
      </c>
      <c r="Q58">
        <f t="shared" ref="Q58:R58" si="14">M43-M58</f>
        <v>-4.4736842105264074E-3</v>
      </c>
      <c r="R58">
        <f t="shared" si="14"/>
        <v>5.1621621621621649E-2</v>
      </c>
    </row>
    <row r="59" spans="5:146">
      <c r="E59">
        <v>55</v>
      </c>
      <c r="F59">
        <v>93</v>
      </c>
      <c r="G59">
        <v>31</v>
      </c>
      <c r="H59">
        <v>62</v>
      </c>
      <c r="O59" s="2"/>
      <c r="EM59" t="s">
        <v>126</v>
      </c>
    </row>
    <row r="60" spans="5:146">
      <c r="E60">
        <v>56</v>
      </c>
      <c r="F60">
        <v>91</v>
      </c>
      <c r="G60">
        <v>31</v>
      </c>
      <c r="H60">
        <v>60</v>
      </c>
      <c r="K60" t="s">
        <v>96</v>
      </c>
      <c r="L60" s="3">
        <v>0.82678571428571423</v>
      </c>
      <c r="M60" s="3">
        <v>0.83894736842105255</v>
      </c>
      <c r="N60" s="3">
        <v>0.82054054054054049</v>
      </c>
      <c r="O60" s="2"/>
      <c r="P60">
        <f>L43-L60</f>
        <v>-2.026785714285706E-2</v>
      </c>
      <c r="Q60">
        <f t="shared" ref="Q60:R60" si="15">M43-M60</f>
        <v>-6.0263157894736796E-2</v>
      </c>
      <c r="R60">
        <f t="shared" si="15"/>
        <v>2.7027027027037853E-4</v>
      </c>
      <c r="EM60" t="s">
        <v>125</v>
      </c>
      <c r="EN60">
        <v>83</v>
      </c>
      <c r="EO60">
        <v>30</v>
      </c>
      <c r="EP60">
        <v>53</v>
      </c>
    </row>
    <row r="61" spans="5:146">
      <c r="E61">
        <v>57</v>
      </c>
      <c r="F61">
        <v>94</v>
      </c>
      <c r="G61">
        <v>31</v>
      </c>
      <c r="H61">
        <v>63</v>
      </c>
      <c r="K61" t="s">
        <v>97</v>
      </c>
      <c r="L61">
        <v>0.7857142857142857</v>
      </c>
      <c r="M61">
        <v>0.84210526315789469</v>
      </c>
      <c r="N61">
        <v>0.7567567567567568</v>
      </c>
      <c r="P61">
        <f>L43-L61</f>
        <v>2.0803571428571477E-2</v>
      </c>
      <c r="Q61">
        <f t="shared" ref="Q61:R61" si="16">M43-M61</f>
        <v>-6.3421052631578934E-2</v>
      </c>
      <c r="R61">
        <f t="shared" si="16"/>
        <v>6.4054054054054066E-2</v>
      </c>
      <c r="EM61" t="s">
        <v>125</v>
      </c>
      <c r="EN61">
        <v>84</v>
      </c>
      <c r="EO61">
        <v>31</v>
      </c>
      <c r="EP61">
        <v>53</v>
      </c>
    </row>
    <row r="62" spans="5:146">
      <c r="E62">
        <v>58</v>
      </c>
      <c r="F62">
        <v>90</v>
      </c>
      <c r="G62">
        <v>22</v>
      </c>
      <c r="H62">
        <v>68</v>
      </c>
      <c r="K62" t="s">
        <v>143</v>
      </c>
      <c r="L62">
        <v>0.69374999999999998</v>
      </c>
      <c r="M62">
        <v>0.4263157894736842</v>
      </c>
      <c r="N62">
        <v>0.83108108108108103</v>
      </c>
      <c r="P62">
        <f>L43-L62</f>
        <v>0.1127678571428572</v>
      </c>
      <c r="Q62">
        <f t="shared" ref="Q62:R62" si="17">M43-M62</f>
        <v>0.35236842105263155</v>
      </c>
      <c r="R62">
        <f t="shared" si="17"/>
        <v>-1.0270270270270165E-2</v>
      </c>
      <c r="EM62" t="s">
        <v>125</v>
      </c>
      <c r="EN62">
        <v>86</v>
      </c>
      <c r="EO62">
        <v>34</v>
      </c>
      <c r="EP62">
        <v>52</v>
      </c>
    </row>
    <row r="63" spans="5:146">
      <c r="E63">
        <v>59</v>
      </c>
      <c r="F63">
        <v>91</v>
      </c>
      <c r="G63">
        <v>32</v>
      </c>
      <c r="H63">
        <v>59</v>
      </c>
      <c r="K63" t="s">
        <v>98</v>
      </c>
      <c r="L63">
        <v>0.7589285714285714</v>
      </c>
      <c r="M63">
        <v>0.81578947368421051</v>
      </c>
      <c r="N63">
        <v>0.72972972972972971</v>
      </c>
      <c r="P63">
        <f>L43-L63</f>
        <v>4.7589285714285778E-2</v>
      </c>
      <c r="Q63">
        <f>M43-M63</f>
        <v>-3.7105263157894752E-2</v>
      </c>
      <c r="R63">
        <f>N43-N63</f>
        <v>9.108108108108115E-2</v>
      </c>
      <c r="EM63" t="s">
        <v>125</v>
      </c>
      <c r="EN63">
        <v>84</v>
      </c>
      <c r="EO63">
        <v>32</v>
      </c>
      <c r="EP63">
        <v>52</v>
      </c>
    </row>
    <row r="64" spans="5:146">
      <c r="E64">
        <v>60</v>
      </c>
      <c r="F64">
        <v>93</v>
      </c>
      <c r="G64">
        <v>28</v>
      </c>
      <c r="H64">
        <v>65</v>
      </c>
      <c r="K64" t="s">
        <v>103</v>
      </c>
      <c r="L64">
        <v>0.7857142857142857</v>
      </c>
      <c r="M64">
        <v>0.78947368421052633</v>
      </c>
      <c r="N64">
        <v>0.78378378378378377</v>
      </c>
      <c r="P64">
        <f>L43-L64</f>
        <v>2.0803571428571477E-2</v>
      </c>
      <c r="Q64">
        <f>M43-M64</f>
        <v>-1.0789473684210571E-2</v>
      </c>
      <c r="R64">
        <f>N43-N64</f>
        <v>3.7027027027027093E-2</v>
      </c>
      <c r="EM64" t="s">
        <v>125</v>
      </c>
      <c r="EN64">
        <v>84</v>
      </c>
      <c r="EO64">
        <v>31</v>
      </c>
      <c r="EP64">
        <v>53</v>
      </c>
    </row>
    <row r="65" spans="5:146">
      <c r="E65">
        <v>61</v>
      </c>
      <c r="F65">
        <v>88</v>
      </c>
      <c r="G65">
        <v>34</v>
      </c>
      <c r="H65">
        <v>54</v>
      </c>
      <c r="K65" t="s">
        <v>105</v>
      </c>
      <c r="L65">
        <v>0.8571428571428571</v>
      </c>
      <c r="M65">
        <v>0.97368421052631582</v>
      </c>
      <c r="N65">
        <v>0.79729729729729726</v>
      </c>
      <c r="P65">
        <f>L43-L65</f>
        <v>-5.062499999999992E-2</v>
      </c>
      <c r="Q65">
        <f>M43-M65</f>
        <v>-0.19500000000000006</v>
      </c>
      <c r="R65">
        <f>N43-N65</f>
        <v>2.3513513513513606E-2</v>
      </c>
      <c r="EM65" t="s">
        <v>125</v>
      </c>
      <c r="EN65">
        <v>85</v>
      </c>
      <c r="EO65">
        <v>32</v>
      </c>
      <c r="EP65">
        <v>53</v>
      </c>
    </row>
    <row r="66" spans="5:146">
      <c r="E66">
        <v>62</v>
      </c>
      <c r="F66">
        <v>91</v>
      </c>
      <c r="G66">
        <v>33</v>
      </c>
      <c r="H66">
        <v>58</v>
      </c>
      <c r="K66" t="s">
        <v>107</v>
      </c>
      <c r="L66">
        <v>0.8392857142857143</v>
      </c>
      <c r="M66">
        <v>0.97368421052631582</v>
      </c>
      <c r="N66">
        <v>0.77027027027027029</v>
      </c>
      <c r="P66">
        <f>L43-L66</f>
        <v>-3.2767857142857126E-2</v>
      </c>
      <c r="Q66">
        <f>M43-M66</f>
        <v>-0.19500000000000006</v>
      </c>
      <c r="R66">
        <f>N43-N66</f>
        <v>5.0540540540540579E-2</v>
      </c>
      <c r="EM66" t="s">
        <v>125</v>
      </c>
      <c r="EN66">
        <f>SUM(EN60:EN65)/6/112</f>
        <v>0.75297619047619047</v>
      </c>
      <c r="EO66">
        <f>SUM(EO60:EO65)/6/38</f>
        <v>0.83333333333333337</v>
      </c>
      <c r="EP66">
        <f>SUM(EP60:EP65)/6/74</f>
        <v>0.71171171171171166</v>
      </c>
    </row>
    <row r="67" spans="5:146">
      <c r="E67">
        <v>63</v>
      </c>
      <c r="F67">
        <v>88</v>
      </c>
      <c r="G67">
        <v>30</v>
      </c>
      <c r="H67">
        <v>58</v>
      </c>
      <c r="K67" t="s">
        <v>147</v>
      </c>
      <c r="L67">
        <v>0.6607142857142857</v>
      </c>
      <c r="M67">
        <v>0</v>
      </c>
      <c r="N67">
        <v>1</v>
      </c>
      <c r="P67">
        <f>L43-L67</f>
        <v>0.14580357142857148</v>
      </c>
      <c r="Q67">
        <f>M43-M67</f>
        <v>0.77868421052631576</v>
      </c>
      <c r="R67">
        <f>N43-N67</f>
        <v>-0.17918918918918914</v>
      </c>
    </row>
    <row r="68" spans="5:146">
      <c r="E68">
        <v>64</v>
      </c>
      <c r="F68">
        <v>88</v>
      </c>
      <c r="G68">
        <v>31</v>
      </c>
      <c r="H68">
        <v>57</v>
      </c>
      <c r="K68" t="s">
        <v>144</v>
      </c>
      <c r="L68">
        <v>0.69327731092436973</v>
      </c>
      <c r="M68">
        <v>0.46284829721362231</v>
      </c>
      <c r="N68">
        <v>0.81160572337042924</v>
      </c>
      <c r="P68">
        <f>L43-L68</f>
        <v>0.11324054621848745</v>
      </c>
      <c r="Q68">
        <f t="shared" ref="Q68:R68" si="18">M43-M68</f>
        <v>0.31583591331269345</v>
      </c>
      <c r="R68">
        <f t="shared" si="18"/>
        <v>9.2050874403816207E-3</v>
      </c>
      <c r="EM68" t="s">
        <v>127</v>
      </c>
    </row>
    <row r="69" spans="5:146">
      <c r="E69">
        <v>65</v>
      </c>
      <c r="F69">
        <v>91</v>
      </c>
      <c r="G69">
        <v>28</v>
      </c>
      <c r="H69">
        <v>63</v>
      </c>
      <c r="K69" t="s">
        <v>145</v>
      </c>
      <c r="L69">
        <v>0.70714285714285718</v>
      </c>
      <c r="M69">
        <v>0.41368421052631582</v>
      </c>
      <c r="N69">
        <v>0.85783783783783785</v>
      </c>
      <c r="P69">
        <f>L43-L69</f>
        <v>9.9374999999999991E-2</v>
      </c>
      <c r="Q69">
        <f t="shared" ref="Q69:R69" si="19">M43-M69</f>
        <v>0.36499999999999994</v>
      </c>
      <c r="R69">
        <f t="shared" si="19"/>
        <v>-3.7027027027026982E-2</v>
      </c>
    </row>
    <row r="70" spans="5:146">
      <c r="E70">
        <v>66</v>
      </c>
      <c r="F70">
        <v>90</v>
      </c>
      <c r="G70">
        <v>27</v>
      </c>
      <c r="H70">
        <v>63</v>
      </c>
      <c r="K70" t="s">
        <v>146</v>
      </c>
      <c r="L70">
        <v>0.7639285714285714</v>
      </c>
      <c r="M70">
        <v>0.56736842105263152</v>
      </c>
      <c r="N70">
        <v>0.86486486486486491</v>
      </c>
      <c r="P70">
        <f>L43-L70</f>
        <v>4.2589285714285774E-2</v>
      </c>
      <c r="Q70">
        <f t="shared" ref="Q70:R70" si="20">M43-M70</f>
        <v>0.21131578947368423</v>
      </c>
      <c r="R70">
        <f t="shared" si="20"/>
        <v>-4.4054054054054048E-2</v>
      </c>
    </row>
    <row r="71" spans="5:146">
      <c r="E71">
        <v>67</v>
      </c>
      <c r="F71">
        <v>87</v>
      </c>
      <c r="G71">
        <v>29</v>
      </c>
      <c r="H71">
        <v>58</v>
      </c>
    </row>
    <row r="72" spans="5:146">
      <c r="E72">
        <v>68</v>
      </c>
      <c r="F72">
        <v>93</v>
      </c>
      <c r="G72">
        <v>33</v>
      </c>
      <c r="H72">
        <v>60</v>
      </c>
    </row>
    <row r="73" spans="5:146">
      <c r="E73">
        <v>69</v>
      </c>
      <c r="F73">
        <v>96</v>
      </c>
      <c r="G73">
        <v>30</v>
      </c>
      <c r="H73">
        <v>66</v>
      </c>
    </row>
    <row r="74" spans="5:146">
      <c r="E74">
        <v>70</v>
      </c>
      <c r="F74">
        <v>93</v>
      </c>
      <c r="G74">
        <v>30</v>
      </c>
      <c r="H74">
        <v>63</v>
      </c>
    </row>
    <row r="75" spans="5:146">
      <c r="E75">
        <v>71</v>
      </c>
      <c r="F75">
        <v>97</v>
      </c>
      <c r="G75">
        <v>31</v>
      </c>
      <c r="H75">
        <v>66</v>
      </c>
    </row>
    <row r="76" spans="5:146">
      <c r="E76">
        <v>72</v>
      </c>
      <c r="F76">
        <v>88</v>
      </c>
      <c r="G76">
        <v>30</v>
      </c>
      <c r="H76">
        <v>58</v>
      </c>
    </row>
    <row r="77" spans="5:146">
      <c r="E77">
        <v>73</v>
      </c>
      <c r="F77">
        <v>86</v>
      </c>
      <c r="G77">
        <v>25</v>
      </c>
      <c r="H77">
        <v>61</v>
      </c>
    </row>
    <row r="78" spans="5:146">
      <c r="E78">
        <v>74</v>
      </c>
      <c r="F78">
        <v>85</v>
      </c>
      <c r="G78">
        <v>25</v>
      </c>
      <c r="H78">
        <v>60</v>
      </c>
    </row>
    <row r="79" spans="5:146">
      <c r="E79">
        <v>75</v>
      </c>
      <c r="F79">
        <v>92</v>
      </c>
      <c r="G79">
        <v>28</v>
      </c>
      <c r="H79">
        <v>64</v>
      </c>
    </row>
    <row r="80" spans="5:146">
      <c r="E80">
        <v>76</v>
      </c>
      <c r="F80">
        <v>91</v>
      </c>
      <c r="G80">
        <v>32</v>
      </c>
      <c r="H80">
        <v>59</v>
      </c>
    </row>
    <row r="81" spans="5:8">
      <c r="E81">
        <v>77</v>
      </c>
      <c r="F81">
        <v>93</v>
      </c>
      <c r="G81">
        <v>30</v>
      </c>
      <c r="H81">
        <v>63</v>
      </c>
    </row>
    <row r="82" spans="5:8">
      <c r="E82">
        <v>78</v>
      </c>
      <c r="F82">
        <v>91</v>
      </c>
      <c r="G82">
        <v>27</v>
      </c>
      <c r="H82">
        <v>64</v>
      </c>
    </row>
    <row r="83" spans="5:8">
      <c r="E83">
        <v>79</v>
      </c>
      <c r="F83">
        <v>85</v>
      </c>
      <c r="G83">
        <v>28</v>
      </c>
      <c r="H83">
        <v>57</v>
      </c>
    </row>
    <row r="84" spans="5:8">
      <c r="E84">
        <v>80</v>
      </c>
      <c r="F84">
        <v>90</v>
      </c>
      <c r="G84">
        <v>30</v>
      </c>
      <c r="H84">
        <v>60</v>
      </c>
    </row>
    <row r="85" spans="5:8">
      <c r="E85">
        <v>81</v>
      </c>
      <c r="F85">
        <v>94</v>
      </c>
      <c r="G85">
        <v>32</v>
      </c>
      <c r="H85">
        <v>62</v>
      </c>
    </row>
    <row r="86" spans="5:8">
      <c r="E86">
        <v>82</v>
      </c>
      <c r="F86">
        <v>92</v>
      </c>
      <c r="G86">
        <v>28</v>
      </c>
      <c r="H86">
        <v>64</v>
      </c>
    </row>
    <row r="87" spans="5:8">
      <c r="E87">
        <v>83</v>
      </c>
      <c r="F87">
        <v>91</v>
      </c>
      <c r="G87">
        <v>29</v>
      </c>
      <c r="H87">
        <v>62</v>
      </c>
    </row>
    <row r="88" spans="5:8">
      <c r="E88">
        <v>84</v>
      </c>
      <c r="F88">
        <v>91</v>
      </c>
      <c r="G88">
        <v>28</v>
      </c>
      <c r="H88">
        <v>63</v>
      </c>
    </row>
    <row r="89" spans="5:8">
      <c r="E89">
        <v>85</v>
      </c>
      <c r="F89">
        <v>91</v>
      </c>
      <c r="G89">
        <v>29</v>
      </c>
      <c r="H89">
        <v>62</v>
      </c>
    </row>
    <row r="90" spans="5:8">
      <c r="E90">
        <v>86</v>
      </c>
      <c r="F90">
        <v>90</v>
      </c>
      <c r="G90">
        <v>33</v>
      </c>
      <c r="H90">
        <v>57</v>
      </c>
    </row>
    <row r="91" spans="5:8">
      <c r="E91">
        <v>87</v>
      </c>
      <c r="F91">
        <v>88</v>
      </c>
      <c r="G91">
        <v>30</v>
      </c>
      <c r="H91">
        <v>58</v>
      </c>
    </row>
    <row r="92" spans="5:8">
      <c r="E92">
        <v>88</v>
      </c>
      <c r="F92">
        <v>91</v>
      </c>
      <c r="G92">
        <v>32</v>
      </c>
      <c r="H92">
        <v>59</v>
      </c>
    </row>
    <row r="93" spans="5:8">
      <c r="E93">
        <v>89</v>
      </c>
      <c r="F93">
        <v>91</v>
      </c>
      <c r="G93">
        <v>33</v>
      </c>
      <c r="H93">
        <v>58</v>
      </c>
    </row>
    <row r="94" spans="5:8">
      <c r="E94">
        <v>90</v>
      </c>
      <c r="F94">
        <v>89</v>
      </c>
      <c r="G94">
        <v>31</v>
      </c>
      <c r="H94">
        <v>58</v>
      </c>
    </row>
    <row r="95" spans="5:8">
      <c r="E95">
        <v>91</v>
      </c>
      <c r="F95">
        <v>86</v>
      </c>
      <c r="G95">
        <v>29</v>
      </c>
      <c r="H95">
        <v>57</v>
      </c>
    </row>
    <row r="96" spans="5:8">
      <c r="E96">
        <v>92</v>
      </c>
      <c r="F96">
        <v>94</v>
      </c>
      <c r="G96">
        <v>29</v>
      </c>
      <c r="H96">
        <v>65</v>
      </c>
    </row>
    <row r="97" spans="5:8">
      <c r="E97">
        <v>93</v>
      </c>
      <c r="F97">
        <v>87</v>
      </c>
      <c r="G97">
        <v>28</v>
      </c>
      <c r="H97">
        <v>59</v>
      </c>
    </row>
    <row r="98" spans="5:8">
      <c r="E98">
        <v>94</v>
      </c>
      <c r="F98">
        <v>92</v>
      </c>
      <c r="G98">
        <v>28</v>
      </c>
      <c r="H98">
        <v>64</v>
      </c>
    </row>
    <row r="99" spans="5:8">
      <c r="E99">
        <v>95</v>
      </c>
      <c r="F99">
        <v>92</v>
      </c>
      <c r="G99">
        <v>32</v>
      </c>
      <c r="H99">
        <v>60</v>
      </c>
    </row>
    <row r="100" spans="5:8">
      <c r="E100">
        <v>96</v>
      </c>
      <c r="F100">
        <v>94</v>
      </c>
      <c r="G100">
        <v>32</v>
      </c>
      <c r="H100">
        <v>62</v>
      </c>
    </row>
    <row r="101" spans="5:8">
      <c r="E101">
        <v>97</v>
      </c>
      <c r="F101">
        <v>85</v>
      </c>
      <c r="G101">
        <v>26</v>
      </c>
      <c r="H101">
        <v>59</v>
      </c>
    </row>
    <row r="102" spans="5:8">
      <c r="E102">
        <v>98</v>
      </c>
      <c r="F102">
        <v>90</v>
      </c>
      <c r="G102">
        <v>27</v>
      </c>
      <c r="H102">
        <v>63</v>
      </c>
    </row>
    <row r="103" spans="5:8">
      <c r="E103">
        <v>99</v>
      </c>
      <c r="F103">
        <v>89</v>
      </c>
      <c r="G103">
        <v>29</v>
      </c>
      <c r="H103">
        <v>60</v>
      </c>
    </row>
    <row r="104" spans="5:8">
      <c r="E104">
        <v>100</v>
      </c>
      <c r="F104">
        <v>92</v>
      </c>
      <c r="G104">
        <v>34</v>
      </c>
      <c r="H104">
        <v>58</v>
      </c>
    </row>
    <row r="105" spans="5:8">
      <c r="E105" s="1" t="s">
        <v>44</v>
      </c>
      <c r="F105">
        <f>SUM(F5:F104)/100/112</f>
        <v>0.80651785714285718</v>
      </c>
      <c r="G105">
        <f>SUM(G5:G104)/100/38</f>
        <v>0.77868421052631576</v>
      </c>
      <c r="H105">
        <f>SUM(H5:H104)/100/74</f>
        <v>0.82081081081081086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E4:V113"/>
  <sheetViews>
    <sheetView tabSelected="1" topLeftCell="C88" workbookViewId="0">
      <selection activeCell="H107" sqref="H107"/>
    </sheetView>
  </sheetViews>
  <sheetFormatPr defaultRowHeight="14.4"/>
  <cols>
    <col min="11" max="12" width="8.88671875" style="13"/>
  </cols>
  <sheetData>
    <row r="4" spans="5:22">
      <c r="E4" t="s">
        <v>177</v>
      </c>
      <c r="F4" t="s">
        <v>173</v>
      </c>
      <c r="G4">
        <v>50</v>
      </c>
      <c r="H4" t="s">
        <v>169</v>
      </c>
      <c r="I4" t="s">
        <v>174</v>
      </c>
      <c r="J4" t="s">
        <v>175</v>
      </c>
      <c r="K4" s="13">
        <v>14</v>
      </c>
      <c r="O4" t="s">
        <v>177</v>
      </c>
      <c r="P4" t="s">
        <v>173</v>
      </c>
      <c r="Q4">
        <v>50</v>
      </c>
      <c r="R4" t="s">
        <v>169</v>
      </c>
      <c r="S4" t="s">
        <v>174</v>
      </c>
      <c r="T4" t="s">
        <v>175</v>
      </c>
      <c r="U4">
        <v>20</v>
      </c>
    </row>
    <row r="5" spans="5:22">
      <c r="E5" t="s">
        <v>176</v>
      </c>
      <c r="F5" t="s">
        <v>173</v>
      </c>
      <c r="G5">
        <v>50</v>
      </c>
      <c r="H5" t="s">
        <v>170</v>
      </c>
      <c r="I5" t="s">
        <v>174</v>
      </c>
      <c r="J5" t="s">
        <v>175</v>
      </c>
      <c r="K5" s="13">
        <v>42</v>
      </c>
      <c r="L5" s="13">
        <f>K4+K5</f>
        <v>56</v>
      </c>
      <c r="O5" t="s">
        <v>176</v>
      </c>
      <c r="P5" t="s">
        <v>173</v>
      </c>
      <c r="Q5">
        <v>50</v>
      </c>
      <c r="R5" t="s">
        <v>170</v>
      </c>
      <c r="S5" t="s">
        <v>174</v>
      </c>
      <c r="T5" t="s">
        <v>175</v>
      </c>
      <c r="U5">
        <v>39</v>
      </c>
      <c r="V5">
        <f>U4+U5</f>
        <v>59</v>
      </c>
    </row>
    <row r="6" spans="5:22">
      <c r="E6" t="s">
        <v>177</v>
      </c>
      <c r="F6" t="s">
        <v>173</v>
      </c>
      <c r="G6">
        <v>50</v>
      </c>
      <c r="H6" t="s">
        <v>169</v>
      </c>
      <c r="I6" t="s">
        <v>174</v>
      </c>
      <c r="J6" t="s">
        <v>175</v>
      </c>
      <c r="K6" s="13">
        <v>19</v>
      </c>
      <c r="O6" t="s">
        <v>177</v>
      </c>
      <c r="P6" t="s">
        <v>173</v>
      </c>
      <c r="Q6">
        <v>50</v>
      </c>
      <c r="R6" t="s">
        <v>169</v>
      </c>
      <c r="S6" t="s">
        <v>174</v>
      </c>
      <c r="T6" t="s">
        <v>175</v>
      </c>
      <c r="U6">
        <v>16</v>
      </c>
    </row>
    <row r="7" spans="5:22">
      <c r="E7" t="s">
        <v>176</v>
      </c>
      <c r="F7" t="s">
        <v>173</v>
      </c>
      <c r="G7">
        <v>50</v>
      </c>
      <c r="H7" t="s">
        <v>171</v>
      </c>
      <c r="I7" t="s">
        <v>174</v>
      </c>
      <c r="J7" t="s">
        <v>175</v>
      </c>
      <c r="K7" s="13">
        <v>45</v>
      </c>
      <c r="L7" s="14">
        <f>K6+K7</f>
        <v>64</v>
      </c>
      <c r="O7" t="s">
        <v>176</v>
      </c>
      <c r="P7" t="s">
        <v>173</v>
      </c>
      <c r="Q7">
        <v>50</v>
      </c>
      <c r="R7" t="s">
        <v>171</v>
      </c>
      <c r="S7" t="s">
        <v>174</v>
      </c>
      <c r="T7" t="s">
        <v>175</v>
      </c>
      <c r="U7">
        <v>43</v>
      </c>
      <c r="V7" s="12">
        <f>U6+U7</f>
        <v>59</v>
      </c>
    </row>
    <row r="8" spans="5:22">
      <c r="E8" t="s">
        <v>177</v>
      </c>
      <c r="F8" t="s">
        <v>173</v>
      </c>
      <c r="G8">
        <v>50</v>
      </c>
      <c r="H8" t="s">
        <v>169</v>
      </c>
      <c r="I8" t="s">
        <v>174</v>
      </c>
      <c r="J8" t="s">
        <v>175</v>
      </c>
      <c r="K8" s="13">
        <v>29</v>
      </c>
      <c r="O8" t="s">
        <v>177</v>
      </c>
      <c r="P8" t="s">
        <v>173</v>
      </c>
      <c r="Q8">
        <v>50</v>
      </c>
      <c r="R8" t="s">
        <v>169</v>
      </c>
      <c r="S8" t="s">
        <v>174</v>
      </c>
      <c r="T8" t="s">
        <v>175</v>
      </c>
      <c r="U8">
        <v>26</v>
      </c>
    </row>
    <row r="9" spans="5:22">
      <c r="E9" t="s">
        <v>176</v>
      </c>
      <c r="F9" t="s">
        <v>173</v>
      </c>
      <c r="G9">
        <v>50</v>
      </c>
      <c r="H9" t="s">
        <v>172</v>
      </c>
      <c r="I9" t="s">
        <v>174</v>
      </c>
      <c r="J9" t="s">
        <v>175</v>
      </c>
      <c r="K9" s="13">
        <v>39</v>
      </c>
      <c r="L9" s="14">
        <f>K8+K9</f>
        <v>68</v>
      </c>
      <c r="O9" t="s">
        <v>176</v>
      </c>
      <c r="P9" t="s">
        <v>173</v>
      </c>
      <c r="Q9">
        <v>50</v>
      </c>
      <c r="R9" t="s">
        <v>172</v>
      </c>
      <c r="S9" t="s">
        <v>174</v>
      </c>
      <c r="T9" t="s">
        <v>175</v>
      </c>
      <c r="U9">
        <v>41</v>
      </c>
      <c r="V9" s="12">
        <f t="shared" ref="V9" si="0">U8+U9</f>
        <v>67</v>
      </c>
    </row>
    <row r="10" spans="5:22">
      <c r="E10" t="s">
        <v>177</v>
      </c>
      <c r="F10" t="s">
        <v>173</v>
      </c>
      <c r="G10">
        <v>50</v>
      </c>
      <c r="H10" t="s">
        <v>169</v>
      </c>
      <c r="I10" t="s">
        <v>174</v>
      </c>
      <c r="J10" t="s">
        <v>175</v>
      </c>
      <c r="K10" s="13">
        <v>27</v>
      </c>
      <c r="O10" t="s">
        <v>177</v>
      </c>
      <c r="P10" t="s">
        <v>173</v>
      </c>
      <c r="Q10">
        <v>50</v>
      </c>
      <c r="R10" t="s">
        <v>169</v>
      </c>
      <c r="S10" t="s">
        <v>174</v>
      </c>
      <c r="T10" t="s">
        <v>175</v>
      </c>
      <c r="U10">
        <v>29</v>
      </c>
    </row>
    <row r="11" spans="5:22">
      <c r="E11" t="s">
        <v>176</v>
      </c>
      <c r="F11" t="s">
        <v>173</v>
      </c>
      <c r="G11">
        <v>50</v>
      </c>
      <c r="H11" t="s">
        <v>178</v>
      </c>
      <c r="I11" t="s">
        <v>174</v>
      </c>
      <c r="J11" t="s">
        <v>175</v>
      </c>
      <c r="K11" s="13">
        <v>39</v>
      </c>
      <c r="L11" s="14">
        <f>K10+K11</f>
        <v>66</v>
      </c>
      <c r="O11" t="s">
        <v>176</v>
      </c>
      <c r="P11" t="s">
        <v>173</v>
      </c>
      <c r="Q11">
        <v>50</v>
      </c>
      <c r="R11" t="s">
        <v>178</v>
      </c>
      <c r="S11" t="s">
        <v>174</v>
      </c>
      <c r="T11" t="s">
        <v>175</v>
      </c>
      <c r="U11">
        <v>39</v>
      </c>
      <c r="V11" s="12">
        <f t="shared" ref="V11" si="1">U10+U11</f>
        <v>68</v>
      </c>
    </row>
    <row r="12" spans="5:22">
      <c r="E12" t="s">
        <v>177</v>
      </c>
      <c r="F12" t="s">
        <v>173</v>
      </c>
      <c r="G12">
        <v>50</v>
      </c>
      <c r="H12" t="s">
        <v>169</v>
      </c>
      <c r="I12" t="s">
        <v>174</v>
      </c>
      <c r="J12" t="s">
        <v>175</v>
      </c>
      <c r="K12" s="13">
        <v>14</v>
      </c>
      <c r="O12" t="s">
        <v>177</v>
      </c>
      <c r="P12" t="s">
        <v>173</v>
      </c>
      <c r="Q12">
        <v>50</v>
      </c>
      <c r="R12" t="s">
        <v>169</v>
      </c>
      <c r="S12" t="s">
        <v>174</v>
      </c>
      <c r="T12" t="s">
        <v>175</v>
      </c>
      <c r="U12">
        <v>23</v>
      </c>
    </row>
    <row r="13" spans="5:22">
      <c r="E13" t="s">
        <v>176</v>
      </c>
      <c r="F13" t="s">
        <v>173</v>
      </c>
      <c r="G13">
        <v>50</v>
      </c>
      <c r="H13" t="s">
        <v>179</v>
      </c>
      <c r="I13" t="s">
        <v>174</v>
      </c>
      <c r="J13" t="s">
        <v>175</v>
      </c>
      <c r="K13" s="13">
        <v>33</v>
      </c>
      <c r="L13" s="13">
        <f t="shared" ref="L13" si="2">K12+K13</f>
        <v>47</v>
      </c>
      <c r="O13" t="s">
        <v>176</v>
      </c>
      <c r="P13" t="s">
        <v>173</v>
      </c>
      <c r="Q13">
        <v>50</v>
      </c>
      <c r="R13" t="s">
        <v>179</v>
      </c>
      <c r="S13" t="s">
        <v>174</v>
      </c>
      <c r="T13" t="s">
        <v>175</v>
      </c>
      <c r="U13">
        <v>32</v>
      </c>
      <c r="V13">
        <f t="shared" ref="V13" si="3">U12+U13</f>
        <v>55</v>
      </c>
    </row>
    <row r="14" spans="5:22">
      <c r="E14" t="s">
        <v>177</v>
      </c>
      <c r="F14" t="s">
        <v>173</v>
      </c>
      <c r="G14">
        <v>50</v>
      </c>
      <c r="H14" t="s">
        <v>169</v>
      </c>
      <c r="I14" t="s">
        <v>174</v>
      </c>
      <c r="J14" t="s">
        <v>175</v>
      </c>
      <c r="K14" s="13">
        <v>21</v>
      </c>
      <c r="O14" t="s">
        <v>177</v>
      </c>
      <c r="P14" t="s">
        <v>173</v>
      </c>
      <c r="Q14">
        <v>50</v>
      </c>
      <c r="R14" t="s">
        <v>169</v>
      </c>
      <c r="S14" t="s">
        <v>174</v>
      </c>
      <c r="T14" t="s">
        <v>175</v>
      </c>
      <c r="U14">
        <v>25</v>
      </c>
    </row>
    <row r="15" spans="5:22">
      <c r="E15" t="s">
        <v>176</v>
      </c>
      <c r="F15" t="s">
        <v>173</v>
      </c>
      <c r="G15">
        <v>50</v>
      </c>
      <c r="H15" t="s">
        <v>180</v>
      </c>
      <c r="I15" t="s">
        <v>174</v>
      </c>
      <c r="J15" t="s">
        <v>175</v>
      </c>
      <c r="K15" s="13">
        <v>41</v>
      </c>
      <c r="L15" s="14">
        <f t="shared" ref="L15" si="4">K14+K15</f>
        <v>62</v>
      </c>
      <c r="O15" t="s">
        <v>176</v>
      </c>
      <c r="P15" t="s">
        <v>173</v>
      </c>
      <c r="Q15">
        <v>50</v>
      </c>
      <c r="R15" t="s">
        <v>180</v>
      </c>
      <c r="S15" t="s">
        <v>174</v>
      </c>
      <c r="T15" t="s">
        <v>175</v>
      </c>
      <c r="U15">
        <v>35</v>
      </c>
      <c r="V15" s="12">
        <f t="shared" ref="V15" si="5">U14+U15</f>
        <v>60</v>
      </c>
    </row>
    <row r="16" spans="5:22">
      <c r="E16" t="s">
        <v>177</v>
      </c>
      <c r="F16" t="s">
        <v>173</v>
      </c>
      <c r="G16">
        <v>50</v>
      </c>
      <c r="H16" t="s">
        <v>169</v>
      </c>
      <c r="I16" t="s">
        <v>174</v>
      </c>
      <c r="J16" t="s">
        <v>175</v>
      </c>
      <c r="K16" s="13">
        <v>19</v>
      </c>
      <c r="O16" t="s">
        <v>177</v>
      </c>
      <c r="P16" t="s">
        <v>173</v>
      </c>
      <c r="Q16">
        <v>50</v>
      </c>
      <c r="R16" t="s">
        <v>169</v>
      </c>
      <c r="S16" t="s">
        <v>174</v>
      </c>
      <c r="T16" t="s">
        <v>175</v>
      </c>
      <c r="U16">
        <v>21</v>
      </c>
    </row>
    <row r="17" spans="5:22">
      <c r="E17" t="s">
        <v>176</v>
      </c>
      <c r="F17" t="s">
        <v>173</v>
      </c>
      <c r="G17">
        <v>50</v>
      </c>
      <c r="H17" t="s">
        <v>181</v>
      </c>
      <c r="I17" t="s">
        <v>174</v>
      </c>
      <c r="J17" t="s">
        <v>175</v>
      </c>
      <c r="K17" s="13">
        <v>44</v>
      </c>
      <c r="L17" s="14">
        <f t="shared" ref="L17" si="6">K16+K17</f>
        <v>63</v>
      </c>
      <c r="O17" t="s">
        <v>176</v>
      </c>
      <c r="P17" t="s">
        <v>173</v>
      </c>
      <c r="Q17">
        <v>50</v>
      </c>
      <c r="R17" t="s">
        <v>181</v>
      </c>
      <c r="S17" t="s">
        <v>174</v>
      </c>
      <c r="T17" t="s">
        <v>175</v>
      </c>
      <c r="U17">
        <v>38</v>
      </c>
      <c r="V17" s="12">
        <f t="shared" ref="V17" si="7">U16+U17</f>
        <v>59</v>
      </c>
    </row>
    <row r="18" spans="5:22">
      <c r="E18" t="s">
        <v>177</v>
      </c>
      <c r="F18" t="s">
        <v>173</v>
      </c>
      <c r="G18">
        <v>50</v>
      </c>
      <c r="H18" t="s">
        <v>169</v>
      </c>
      <c r="I18" t="s">
        <v>174</v>
      </c>
      <c r="J18" t="s">
        <v>175</v>
      </c>
      <c r="K18" s="13">
        <v>23</v>
      </c>
      <c r="O18" t="s">
        <v>177</v>
      </c>
      <c r="P18" t="s">
        <v>173</v>
      </c>
      <c r="Q18">
        <v>50</v>
      </c>
      <c r="R18" t="s">
        <v>169</v>
      </c>
      <c r="S18" t="s">
        <v>174</v>
      </c>
      <c r="T18" t="s">
        <v>175</v>
      </c>
      <c r="U18">
        <v>23</v>
      </c>
    </row>
    <row r="19" spans="5:22">
      <c r="E19" t="s">
        <v>176</v>
      </c>
      <c r="F19" t="s">
        <v>173</v>
      </c>
      <c r="G19">
        <v>50</v>
      </c>
      <c r="H19" t="s">
        <v>182</v>
      </c>
      <c r="I19" t="s">
        <v>174</v>
      </c>
      <c r="J19" t="s">
        <v>175</v>
      </c>
      <c r="K19" s="13">
        <v>42</v>
      </c>
      <c r="L19" s="14">
        <f t="shared" ref="L19" si="8">K18+K19</f>
        <v>65</v>
      </c>
      <c r="O19" t="s">
        <v>176</v>
      </c>
      <c r="P19" t="s">
        <v>173</v>
      </c>
      <c r="Q19">
        <v>50</v>
      </c>
      <c r="R19" t="s">
        <v>182</v>
      </c>
      <c r="S19" t="s">
        <v>174</v>
      </c>
      <c r="T19" t="s">
        <v>175</v>
      </c>
      <c r="U19">
        <v>40</v>
      </c>
      <c r="V19" s="12">
        <f t="shared" ref="V19" si="9">U18+U19</f>
        <v>63</v>
      </c>
    </row>
    <row r="20" spans="5:22">
      <c r="E20" t="s">
        <v>177</v>
      </c>
      <c r="F20" t="s">
        <v>173</v>
      </c>
      <c r="G20">
        <v>50</v>
      </c>
      <c r="H20" t="s">
        <v>169</v>
      </c>
      <c r="I20" t="s">
        <v>174</v>
      </c>
      <c r="J20" t="s">
        <v>175</v>
      </c>
      <c r="K20" s="13">
        <v>32</v>
      </c>
      <c r="O20" t="s">
        <v>177</v>
      </c>
      <c r="P20" t="s">
        <v>173</v>
      </c>
      <c r="Q20">
        <v>50</v>
      </c>
      <c r="R20" t="s">
        <v>169</v>
      </c>
      <c r="S20" t="s">
        <v>174</v>
      </c>
      <c r="T20" t="s">
        <v>175</v>
      </c>
      <c r="U20">
        <v>27</v>
      </c>
    </row>
    <row r="21" spans="5:22">
      <c r="E21" t="s">
        <v>176</v>
      </c>
      <c r="F21" t="s">
        <v>173</v>
      </c>
      <c r="G21">
        <v>50</v>
      </c>
      <c r="H21" t="s">
        <v>183</v>
      </c>
      <c r="I21" t="s">
        <v>174</v>
      </c>
      <c r="J21" t="s">
        <v>175</v>
      </c>
      <c r="K21" s="13">
        <v>33</v>
      </c>
      <c r="L21" s="14">
        <f t="shared" ref="L21" si="10">K20+K21</f>
        <v>65</v>
      </c>
      <c r="O21" t="s">
        <v>176</v>
      </c>
      <c r="P21" t="s">
        <v>173</v>
      </c>
      <c r="Q21">
        <v>50</v>
      </c>
      <c r="R21" t="s">
        <v>183</v>
      </c>
      <c r="S21" t="s">
        <v>174</v>
      </c>
      <c r="T21" t="s">
        <v>175</v>
      </c>
      <c r="U21">
        <v>35</v>
      </c>
      <c r="V21" s="12">
        <f t="shared" ref="V21" si="11">U20+U21</f>
        <v>62</v>
      </c>
    </row>
    <row r="22" spans="5:22">
      <c r="E22" t="s">
        <v>177</v>
      </c>
      <c r="F22" t="s">
        <v>173</v>
      </c>
      <c r="G22">
        <v>50</v>
      </c>
      <c r="H22" t="s">
        <v>169</v>
      </c>
      <c r="I22" t="s">
        <v>174</v>
      </c>
      <c r="J22" t="s">
        <v>175</v>
      </c>
      <c r="K22" s="13">
        <v>30</v>
      </c>
      <c r="O22" t="s">
        <v>177</v>
      </c>
      <c r="P22" t="s">
        <v>173</v>
      </c>
      <c r="Q22">
        <v>50</v>
      </c>
      <c r="R22" t="s">
        <v>169</v>
      </c>
      <c r="S22" t="s">
        <v>174</v>
      </c>
      <c r="T22" t="s">
        <v>175</v>
      </c>
      <c r="U22">
        <v>37</v>
      </c>
    </row>
    <row r="23" spans="5:22">
      <c r="E23" t="s">
        <v>176</v>
      </c>
      <c r="F23" t="s">
        <v>173</v>
      </c>
      <c r="G23">
        <v>50</v>
      </c>
      <c r="H23" t="s">
        <v>184</v>
      </c>
      <c r="I23" t="s">
        <v>174</v>
      </c>
      <c r="J23" t="s">
        <v>175</v>
      </c>
      <c r="K23" s="13">
        <v>32</v>
      </c>
      <c r="L23" s="14">
        <f t="shared" ref="L23" si="12">K22+K23</f>
        <v>62</v>
      </c>
      <c r="O23" t="s">
        <v>176</v>
      </c>
      <c r="P23" t="s">
        <v>173</v>
      </c>
      <c r="Q23">
        <v>50</v>
      </c>
      <c r="R23" t="s">
        <v>184</v>
      </c>
      <c r="S23" t="s">
        <v>174</v>
      </c>
      <c r="T23" t="s">
        <v>175</v>
      </c>
      <c r="U23">
        <v>35</v>
      </c>
      <c r="V23" s="12">
        <f t="shared" ref="V23" si="13">U22+U23</f>
        <v>72</v>
      </c>
    </row>
    <row r="24" spans="5:22">
      <c r="E24" t="s">
        <v>177</v>
      </c>
      <c r="F24" t="s">
        <v>173</v>
      </c>
      <c r="G24">
        <v>50</v>
      </c>
      <c r="H24" t="s">
        <v>170</v>
      </c>
      <c r="I24" t="s">
        <v>174</v>
      </c>
      <c r="J24" t="s">
        <v>175</v>
      </c>
      <c r="K24" s="13">
        <v>15</v>
      </c>
      <c r="O24" t="s">
        <v>177</v>
      </c>
      <c r="P24" t="s">
        <v>173</v>
      </c>
      <c r="Q24">
        <v>50</v>
      </c>
      <c r="R24" t="s">
        <v>170</v>
      </c>
      <c r="S24" t="s">
        <v>174</v>
      </c>
      <c r="T24" t="s">
        <v>175</v>
      </c>
      <c r="U24">
        <v>16</v>
      </c>
    </row>
    <row r="25" spans="5:22">
      <c r="E25" t="s">
        <v>176</v>
      </c>
      <c r="F25" t="s">
        <v>173</v>
      </c>
      <c r="G25">
        <v>50</v>
      </c>
      <c r="H25" t="s">
        <v>171</v>
      </c>
      <c r="I25" t="s">
        <v>174</v>
      </c>
      <c r="J25" t="s">
        <v>175</v>
      </c>
      <c r="K25" s="13">
        <v>35</v>
      </c>
      <c r="L25" s="13">
        <f t="shared" ref="L25" si="14">K24+K25</f>
        <v>50</v>
      </c>
      <c r="O25" t="s">
        <v>176</v>
      </c>
      <c r="P25" t="s">
        <v>173</v>
      </c>
      <c r="Q25">
        <v>50</v>
      </c>
      <c r="R25" t="s">
        <v>171</v>
      </c>
      <c r="S25" t="s">
        <v>174</v>
      </c>
      <c r="T25" t="s">
        <v>175</v>
      </c>
      <c r="U25">
        <v>32</v>
      </c>
      <c r="V25">
        <f t="shared" ref="V25" si="15">U24+U25</f>
        <v>48</v>
      </c>
    </row>
    <row r="26" spans="5:22">
      <c r="E26" t="s">
        <v>177</v>
      </c>
      <c r="F26" t="s">
        <v>173</v>
      </c>
      <c r="G26">
        <v>50</v>
      </c>
      <c r="H26" t="s">
        <v>170</v>
      </c>
      <c r="I26" t="s">
        <v>174</v>
      </c>
      <c r="J26" t="s">
        <v>175</v>
      </c>
      <c r="K26" s="13">
        <v>24</v>
      </c>
      <c r="O26" t="s">
        <v>177</v>
      </c>
      <c r="P26" t="s">
        <v>173</v>
      </c>
      <c r="Q26">
        <v>50</v>
      </c>
      <c r="R26" t="s">
        <v>170</v>
      </c>
      <c r="S26" t="s">
        <v>174</v>
      </c>
      <c r="T26" t="s">
        <v>175</v>
      </c>
      <c r="U26">
        <v>23</v>
      </c>
    </row>
    <row r="27" spans="5:22">
      <c r="E27" t="s">
        <v>176</v>
      </c>
      <c r="F27" t="s">
        <v>173</v>
      </c>
      <c r="G27">
        <v>50</v>
      </c>
      <c r="H27" t="s">
        <v>172</v>
      </c>
      <c r="I27" t="s">
        <v>174</v>
      </c>
      <c r="J27" t="s">
        <v>175</v>
      </c>
      <c r="K27" s="13">
        <v>35</v>
      </c>
      <c r="L27" s="13">
        <f t="shared" ref="L27" si="16">K26+K27</f>
        <v>59</v>
      </c>
      <c r="O27" t="s">
        <v>176</v>
      </c>
      <c r="P27" t="s">
        <v>173</v>
      </c>
      <c r="Q27">
        <v>50</v>
      </c>
      <c r="R27" t="s">
        <v>172</v>
      </c>
      <c r="S27" t="s">
        <v>174</v>
      </c>
      <c r="T27" t="s">
        <v>175</v>
      </c>
      <c r="U27">
        <v>36</v>
      </c>
      <c r="V27">
        <f t="shared" ref="V27" si="17">U26+U27</f>
        <v>59</v>
      </c>
    </row>
    <row r="28" spans="5:22">
      <c r="E28" t="s">
        <v>177</v>
      </c>
      <c r="F28" t="s">
        <v>173</v>
      </c>
      <c r="G28">
        <v>50</v>
      </c>
      <c r="H28" t="s">
        <v>170</v>
      </c>
      <c r="I28" t="s">
        <v>174</v>
      </c>
      <c r="J28" t="s">
        <v>175</v>
      </c>
      <c r="K28" s="13">
        <v>20</v>
      </c>
      <c r="O28" t="s">
        <v>177</v>
      </c>
      <c r="P28" t="s">
        <v>173</v>
      </c>
      <c r="Q28">
        <v>50</v>
      </c>
      <c r="R28" t="s">
        <v>170</v>
      </c>
      <c r="S28" t="s">
        <v>174</v>
      </c>
      <c r="T28" t="s">
        <v>175</v>
      </c>
      <c r="U28">
        <v>20</v>
      </c>
    </row>
    <row r="29" spans="5:22">
      <c r="E29" t="s">
        <v>176</v>
      </c>
      <c r="F29" t="s">
        <v>173</v>
      </c>
      <c r="G29">
        <v>50</v>
      </c>
      <c r="H29" t="s">
        <v>178</v>
      </c>
      <c r="I29" t="s">
        <v>174</v>
      </c>
      <c r="J29" t="s">
        <v>175</v>
      </c>
      <c r="K29" s="13">
        <v>37</v>
      </c>
      <c r="L29" s="13">
        <f t="shared" ref="L29" si="18">K28+K29</f>
        <v>57</v>
      </c>
      <c r="O29" t="s">
        <v>176</v>
      </c>
      <c r="P29" t="s">
        <v>173</v>
      </c>
      <c r="Q29">
        <v>50</v>
      </c>
      <c r="R29" t="s">
        <v>178</v>
      </c>
      <c r="S29" t="s">
        <v>174</v>
      </c>
      <c r="T29" t="s">
        <v>175</v>
      </c>
      <c r="U29">
        <v>35</v>
      </c>
      <c r="V29">
        <f t="shared" ref="V29" si="19">U28+U29</f>
        <v>55</v>
      </c>
    </row>
    <row r="30" spans="5:22">
      <c r="E30" t="s">
        <v>177</v>
      </c>
      <c r="F30" t="s">
        <v>173</v>
      </c>
      <c r="G30">
        <v>50</v>
      </c>
      <c r="H30" t="s">
        <v>170</v>
      </c>
      <c r="I30" t="s">
        <v>174</v>
      </c>
      <c r="J30" t="s">
        <v>175</v>
      </c>
      <c r="K30" s="13">
        <v>34</v>
      </c>
      <c r="O30" t="s">
        <v>177</v>
      </c>
      <c r="P30" t="s">
        <v>173</v>
      </c>
      <c r="Q30">
        <v>50</v>
      </c>
      <c r="R30" t="s">
        <v>170</v>
      </c>
      <c r="S30" t="s">
        <v>174</v>
      </c>
      <c r="T30" t="s">
        <v>175</v>
      </c>
      <c r="U30">
        <v>34</v>
      </c>
    </row>
    <row r="31" spans="5:22">
      <c r="E31" t="s">
        <v>176</v>
      </c>
      <c r="F31" t="s">
        <v>173</v>
      </c>
      <c r="G31">
        <v>50</v>
      </c>
      <c r="H31" t="s">
        <v>179</v>
      </c>
      <c r="I31" t="s">
        <v>174</v>
      </c>
      <c r="J31" t="s">
        <v>175</v>
      </c>
      <c r="K31" s="13">
        <v>11</v>
      </c>
      <c r="L31" s="13">
        <f t="shared" ref="L31" si="20">K30+K31</f>
        <v>45</v>
      </c>
      <c r="O31" t="s">
        <v>176</v>
      </c>
      <c r="P31" t="s">
        <v>173</v>
      </c>
      <c r="Q31">
        <v>50</v>
      </c>
      <c r="R31" t="s">
        <v>179</v>
      </c>
      <c r="S31" t="s">
        <v>174</v>
      </c>
      <c r="T31" t="s">
        <v>175</v>
      </c>
      <c r="U31">
        <v>14</v>
      </c>
      <c r="V31">
        <f t="shared" ref="V31" si="21">U30+U31</f>
        <v>48</v>
      </c>
    </row>
    <row r="32" spans="5:22">
      <c r="E32" t="s">
        <v>177</v>
      </c>
      <c r="F32" t="s">
        <v>173</v>
      </c>
      <c r="G32">
        <v>50</v>
      </c>
      <c r="H32" t="s">
        <v>170</v>
      </c>
      <c r="I32" t="s">
        <v>174</v>
      </c>
      <c r="J32" t="s">
        <v>175</v>
      </c>
      <c r="K32" s="13">
        <v>7</v>
      </c>
      <c r="O32" t="s">
        <v>177</v>
      </c>
      <c r="P32" t="s">
        <v>173</v>
      </c>
      <c r="Q32">
        <v>50</v>
      </c>
      <c r="R32" t="s">
        <v>170</v>
      </c>
      <c r="S32" t="s">
        <v>174</v>
      </c>
      <c r="T32" t="s">
        <v>175</v>
      </c>
      <c r="U32">
        <v>7</v>
      </c>
    </row>
    <row r="33" spans="5:22">
      <c r="E33" t="s">
        <v>176</v>
      </c>
      <c r="F33" t="s">
        <v>173</v>
      </c>
      <c r="G33">
        <v>50</v>
      </c>
      <c r="H33" t="s">
        <v>180</v>
      </c>
      <c r="I33" t="s">
        <v>174</v>
      </c>
      <c r="J33" t="s">
        <v>175</v>
      </c>
      <c r="K33" s="13">
        <v>46</v>
      </c>
      <c r="L33" s="13">
        <f t="shared" ref="L33" si="22">K32+K33</f>
        <v>53</v>
      </c>
      <c r="O33" t="s">
        <v>176</v>
      </c>
      <c r="P33" t="s">
        <v>173</v>
      </c>
      <c r="Q33">
        <v>50</v>
      </c>
      <c r="R33" t="s">
        <v>180</v>
      </c>
      <c r="S33" t="s">
        <v>174</v>
      </c>
      <c r="T33" t="s">
        <v>175</v>
      </c>
      <c r="U33">
        <v>45</v>
      </c>
      <c r="V33">
        <f t="shared" ref="V33" si="23">U32+U33</f>
        <v>52</v>
      </c>
    </row>
    <row r="34" spans="5:22">
      <c r="E34" t="s">
        <v>177</v>
      </c>
      <c r="F34" t="s">
        <v>173</v>
      </c>
      <c r="G34">
        <v>50</v>
      </c>
      <c r="H34" t="s">
        <v>170</v>
      </c>
      <c r="I34" t="s">
        <v>174</v>
      </c>
      <c r="J34" t="s">
        <v>175</v>
      </c>
      <c r="K34" s="13">
        <v>9</v>
      </c>
      <c r="O34" t="s">
        <v>177</v>
      </c>
      <c r="P34" t="s">
        <v>173</v>
      </c>
      <c r="Q34">
        <v>50</v>
      </c>
      <c r="R34" t="s">
        <v>170</v>
      </c>
      <c r="S34" t="s">
        <v>174</v>
      </c>
      <c r="T34" t="s">
        <v>175</v>
      </c>
      <c r="U34">
        <v>14</v>
      </c>
    </row>
    <row r="35" spans="5:22">
      <c r="E35" t="s">
        <v>176</v>
      </c>
      <c r="F35" t="s">
        <v>173</v>
      </c>
      <c r="G35">
        <v>50</v>
      </c>
      <c r="H35" t="s">
        <v>181</v>
      </c>
      <c r="I35" t="s">
        <v>174</v>
      </c>
      <c r="J35" t="s">
        <v>175</v>
      </c>
      <c r="K35" s="13">
        <v>39</v>
      </c>
      <c r="L35" s="13">
        <f t="shared" ref="L35" si="24">K34+K35</f>
        <v>48</v>
      </c>
      <c r="O35" t="s">
        <v>176</v>
      </c>
      <c r="P35" t="s">
        <v>173</v>
      </c>
      <c r="Q35">
        <v>50</v>
      </c>
      <c r="R35" t="s">
        <v>181</v>
      </c>
      <c r="S35" t="s">
        <v>174</v>
      </c>
      <c r="T35" t="s">
        <v>175</v>
      </c>
      <c r="U35">
        <v>37</v>
      </c>
      <c r="V35">
        <f t="shared" ref="V35" si="25">U34+U35</f>
        <v>51</v>
      </c>
    </row>
    <row r="36" spans="5:22">
      <c r="E36" t="s">
        <v>177</v>
      </c>
      <c r="F36" t="s">
        <v>173</v>
      </c>
      <c r="G36">
        <v>50</v>
      </c>
      <c r="H36" t="s">
        <v>170</v>
      </c>
      <c r="I36" t="s">
        <v>174</v>
      </c>
      <c r="J36" t="s">
        <v>175</v>
      </c>
      <c r="K36" s="13">
        <v>14</v>
      </c>
      <c r="O36" t="s">
        <v>177</v>
      </c>
      <c r="P36" t="s">
        <v>173</v>
      </c>
      <c r="Q36">
        <v>50</v>
      </c>
      <c r="R36" t="s">
        <v>170</v>
      </c>
      <c r="S36" t="s">
        <v>174</v>
      </c>
      <c r="T36" t="s">
        <v>175</v>
      </c>
      <c r="U36">
        <v>17</v>
      </c>
    </row>
    <row r="37" spans="5:22">
      <c r="E37" t="s">
        <v>176</v>
      </c>
      <c r="F37" t="s">
        <v>173</v>
      </c>
      <c r="G37">
        <v>50</v>
      </c>
      <c r="H37" t="s">
        <v>182</v>
      </c>
      <c r="I37" t="s">
        <v>174</v>
      </c>
      <c r="J37" t="s">
        <v>175</v>
      </c>
      <c r="K37" s="13">
        <v>45</v>
      </c>
      <c r="L37" s="14">
        <f t="shared" ref="L37" si="26">K36+K37</f>
        <v>59</v>
      </c>
      <c r="O37" t="s">
        <v>176</v>
      </c>
      <c r="P37" t="s">
        <v>173</v>
      </c>
      <c r="Q37">
        <v>50</v>
      </c>
      <c r="R37" t="s">
        <v>182</v>
      </c>
      <c r="S37" t="s">
        <v>174</v>
      </c>
      <c r="T37" t="s">
        <v>175</v>
      </c>
      <c r="U37">
        <v>43</v>
      </c>
      <c r="V37" s="12">
        <f t="shared" ref="V37" si="27">U36+U37</f>
        <v>60</v>
      </c>
    </row>
    <row r="38" spans="5:22">
      <c r="E38" t="s">
        <v>177</v>
      </c>
      <c r="F38" t="s">
        <v>173</v>
      </c>
      <c r="G38">
        <v>50</v>
      </c>
      <c r="H38" t="s">
        <v>170</v>
      </c>
      <c r="I38" t="s">
        <v>174</v>
      </c>
      <c r="J38" t="s">
        <v>175</v>
      </c>
      <c r="K38" s="13">
        <v>19</v>
      </c>
      <c r="O38" t="s">
        <v>177</v>
      </c>
      <c r="P38" t="s">
        <v>173</v>
      </c>
      <c r="Q38">
        <v>50</v>
      </c>
      <c r="R38" t="s">
        <v>170</v>
      </c>
      <c r="S38" t="s">
        <v>174</v>
      </c>
      <c r="T38" t="s">
        <v>175</v>
      </c>
      <c r="U38">
        <v>19</v>
      </c>
    </row>
    <row r="39" spans="5:22">
      <c r="E39" t="s">
        <v>176</v>
      </c>
      <c r="F39" t="s">
        <v>173</v>
      </c>
      <c r="G39">
        <v>50</v>
      </c>
      <c r="H39" t="s">
        <v>183</v>
      </c>
      <c r="I39" t="s">
        <v>174</v>
      </c>
      <c r="J39" t="s">
        <v>175</v>
      </c>
      <c r="K39" s="13">
        <v>41</v>
      </c>
      <c r="L39" s="14">
        <f t="shared" ref="L39" si="28">K38+K39</f>
        <v>60</v>
      </c>
      <c r="O39" t="s">
        <v>176</v>
      </c>
      <c r="P39" t="s">
        <v>173</v>
      </c>
      <c r="Q39">
        <v>50</v>
      </c>
      <c r="R39" t="s">
        <v>183</v>
      </c>
      <c r="S39" t="s">
        <v>174</v>
      </c>
      <c r="T39" t="s">
        <v>175</v>
      </c>
      <c r="U39">
        <v>41</v>
      </c>
      <c r="V39" s="12">
        <f t="shared" ref="V39" si="29">U38+U39</f>
        <v>60</v>
      </c>
    </row>
    <row r="40" spans="5:22">
      <c r="E40" t="s">
        <v>177</v>
      </c>
      <c r="F40" t="s">
        <v>173</v>
      </c>
      <c r="G40">
        <v>50</v>
      </c>
      <c r="H40" t="s">
        <v>170</v>
      </c>
      <c r="I40" t="s">
        <v>174</v>
      </c>
      <c r="J40" t="s">
        <v>175</v>
      </c>
      <c r="K40" s="13">
        <v>23</v>
      </c>
      <c r="O40" t="s">
        <v>177</v>
      </c>
      <c r="P40" t="s">
        <v>173</v>
      </c>
      <c r="Q40">
        <v>50</v>
      </c>
      <c r="R40" t="s">
        <v>170</v>
      </c>
      <c r="S40" t="s">
        <v>174</v>
      </c>
      <c r="T40" t="s">
        <v>175</v>
      </c>
      <c r="U40">
        <v>23</v>
      </c>
    </row>
    <row r="41" spans="5:22">
      <c r="E41" t="s">
        <v>176</v>
      </c>
      <c r="F41" t="s">
        <v>173</v>
      </c>
      <c r="G41">
        <v>50</v>
      </c>
      <c r="H41" t="s">
        <v>184</v>
      </c>
      <c r="I41" t="s">
        <v>174</v>
      </c>
      <c r="J41" t="s">
        <v>175</v>
      </c>
      <c r="K41" s="13">
        <v>35</v>
      </c>
      <c r="L41" s="14">
        <f t="shared" ref="L41" si="30">K40+K41</f>
        <v>58</v>
      </c>
      <c r="O41" t="s">
        <v>176</v>
      </c>
      <c r="P41" t="s">
        <v>173</v>
      </c>
      <c r="Q41">
        <v>50</v>
      </c>
      <c r="R41" t="s">
        <v>184</v>
      </c>
      <c r="S41" t="s">
        <v>174</v>
      </c>
      <c r="T41" t="s">
        <v>175</v>
      </c>
      <c r="U41">
        <v>38</v>
      </c>
      <c r="V41" s="12">
        <f t="shared" ref="V41" si="31">U40+U41</f>
        <v>61</v>
      </c>
    </row>
    <row r="42" spans="5:22">
      <c r="E42" t="s">
        <v>177</v>
      </c>
      <c r="F42" t="s">
        <v>173</v>
      </c>
      <c r="G42">
        <v>50</v>
      </c>
      <c r="H42" t="s">
        <v>171</v>
      </c>
      <c r="I42" t="s">
        <v>174</v>
      </c>
      <c r="J42" t="s">
        <v>175</v>
      </c>
      <c r="K42" s="13">
        <v>16</v>
      </c>
      <c r="O42" t="s">
        <v>177</v>
      </c>
      <c r="P42" t="s">
        <v>173</v>
      </c>
      <c r="Q42">
        <v>50</v>
      </c>
      <c r="R42" t="s">
        <v>171</v>
      </c>
      <c r="S42" t="s">
        <v>174</v>
      </c>
      <c r="T42" t="s">
        <v>175</v>
      </c>
      <c r="U42">
        <v>17</v>
      </c>
    </row>
    <row r="43" spans="5:22">
      <c r="E43" t="s">
        <v>176</v>
      </c>
      <c r="F43" t="s">
        <v>173</v>
      </c>
      <c r="G43">
        <v>50</v>
      </c>
      <c r="H43" t="s">
        <v>172</v>
      </c>
      <c r="I43" t="s">
        <v>174</v>
      </c>
      <c r="J43" t="s">
        <v>175</v>
      </c>
      <c r="K43" s="13">
        <v>35</v>
      </c>
      <c r="L43" s="13">
        <f t="shared" ref="L43" si="32">K42+K43</f>
        <v>51</v>
      </c>
      <c r="O43" t="s">
        <v>176</v>
      </c>
      <c r="P43" t="s">
        <v>173</v>
      </c>
      <c r="Q43">
        <v>50</v>
      </c>
      <c r="R43" t="s">
        <v>172</v>
      </c>
      <c r="S43" t="s">
        <v>174</v>
      </c>
      <c r="T43" t="s">
        <v>175</v>
      </c>
      <c r="U43">
        <v>37</v>
      </c>
      <c r="V43">
        <f t="shared" ref="V43" si="33">U42+U43</f>
        <v>54</v>
      </c>
    </row>
    <row r="44" spans="5:22">
      <c r="E44" t="s">
        <v>177</v>
      </c>
      <c r="F44" t="s">
        <v>173</v>
      </c>
      <c r="G44">
        <v>50</v>
      </c>
      <c r="H44" t="s">
        <v>171</v>
      </c>
      <c r="I44" t="s">
        <v>174</v>
      </c>
      <c r="J44" t="s">
        <v>175</v>
      </c>
      <c r="K44" s="13">
        <v>15</v>
      </c>
      <c r="O44" t="s">
        <v>177</v>
      </c>
      <c r="P44" t="s">
        <v>173</v>
      </c>
      <c r="Q44">
        <v>50</v>
      </c>
      <c r="R44" t="s">
        <v>171</v>
      </c>
      <c r="S44" t="s">
        <v>174</v>
      </c>
      <c r="T44" t="s">
        <v>175</v>
      </c>
      <c r="U44">
        <v>22</v>
      </c>
    </row>
    <row r="45" spans="5:22">
      <c r="E45" t="s">
        <v>176</v>
      </c>
      <c r="F45" t="s">
        <v>173</v>
      </c>
      <c r="G45">
        <v>50</v>
      </c>
      <c r="H45" t="s">
        <v>178</v>
      </c>
      <c r="I45" t="s">
        <v>174</v>
      </c>
      <c r="J45" t="s">
        <v>175</v>
      </c>
      <c r="K45" s="13">
        <v>36</v>
      </c>
      <c r="L45" s="13">
        <f t="shared" ref="L45" si="34">K44+K45</f>
        <v>51</v>
      </c>
      <c r="O45" t="s">
        <v>176</v>
      </c>
      <c r="P45" t="s">
        <v>173</v>
      </c>
      <c r="Q45">
        <v>50</v>
      </c>
      <c r="R45" t="s">
        <v>178</v>
      </c>
      <c r="S45" t="s">
        <v>174</v>
      </c>
      <c r="T45" t="s">
        <v>175</v>
      </c>
      <c r="U45">
        <v>32</v>
      </c>
      <c r="V45">
        <f t="shared" ref="V45" si="35">U44+U45</f>
        <v>54</v>
      </c>
    </row>
    <row r="46" spans="5:22">
      <c r="E46" t="s">
        <v>177</v>
      </c>
      <c r="F46" t="s">
        <v>173</v>
      </c>
      <c r="G46">
        <v>50</v>
      </c>
      <c r="H46" t="s">
        <v>171</v>
      </c>
      <c r="I46" t="s">
        <v>174</v>
      </c>
      <c r="J46" t="s">
        <v>175</v>
      </c>
      <c r="K46" s="13">
        <v>45</v>
      </c>
      <c r="O46" t="s">
        <v>177</v>
      </c>
      <c r="P46" t="s">
        <v>173</v>
      </c>
      <c r="Q46">
        <v>50</v>
      </c>
      <c r="R46" t="s">
        <v>171</v>
      </c>
      <c r="S46" t="s">
        <v>174</v>
      </c>
      <c r="T46" t="s">
        <v>175</v>
      </c>
      <c r="U46">
        <v>42</v>
      </c>
    </row>
    <row r="47" spans="5:22">
      <c r="E47" t="s">
        <v>176</v>
      </c>
      <c r="F47" t="s">
        <v>173</v>
      </c>
      <c r="G47">
        <v>50</v>
      </c>
      <c r="H47" t="s">
        <v>179</v>
      </c>
      <c r="I47" t="s">
        <v>174</v>
      </c>
      <c r="J47" t="s">
        <v>175</v>
      </c>
      <c r="K47" s="13">
        <v>11</v>
      </c>
      <c r="L47" s="13">
        <f t="shared" ref="L47" si="36">K46+K47</f>
        <v>56</v>
      </c>
      <c r="O47" t="s">
        <v>176</v>
      </c>
      <c r="P47" t="s">
        <v>173</v>
      </c>
      <c r="Q47">
        <v>50</v>
      </c>
      <c r="R47" t="s">
        <v>179</v>
      </c>
      <c r="S47" t="s">
        <v>174</v>
      </c>
      <c r="T47" t="s">
        <v>175</v>
      </c>
      <c r="U47">
        <v>8</v>
      </c>
      <c r="V47">
        <f t="shared" ref="V47" si="37">U46+U47</f>
        <v>50</v>
      </c>
    </row>
    <row r="48" spans="5:22">
      <c r="E48" t="s">
        <v>177</v>
      </c>
      <c r="F48" t="s">
        <v>173</v>
      </c>
      <c r="G48">
        <v>50</v>
      </c>
      <c r="H48" t="s">
        <v>171</v>
      </c>
      <c r="I48" t="s">
        <v>174</v>
      </c>
      <c r="J48" t="s">
        <v>175</v>
      </c>
      <c r="K48" s="13">
        <v>37</v>
      </c>
      <c r="O48" t="s">
        <v>177</v>
      </c>
      <c r="P48" t="s">
        <v>173</v>
      </c>
      <c r="Q48">
        <v>50</v>
      </c>
      <c r="R48" t="s">
        <v>171</v>
      </c>
      <c r="S48" t="s">
        <v>174</v>
      </c>
      <c r="T48" t="s">
        <v>175</v>
      </c>
      <c r="U48">
        <v>39</v>
      </c>
    </row>
    <row r="49" spans="5:22">
      <c r="E49" t="s">
        <v>176</v>
      </c>
      <c r="F49" t="s">
        <v>173</v>
      </c>
      <c r="G49">
        <v>50</v>
      </c>
      <c r="H49" t="s">
        <v>180</v>
      </c>
      <c r="I49" t="s">
        <v>174</v>
      </c>
      <c r="J49" t="s">
        <v>175</v>
      </c>
      <c r="K49" s="13">
        <v>14</v>
      </c>
      <c r="L49" s="13">
        <f t="shared" ref="L49" si="38">K48+K49</f>
        <v>51</v>
      </c>
      <c r="O49" t="s">
        <v>176</v>
      </c>
      <c r="P49" t="s">
        <v>173</v>
      </c>
      <c r="Q49">
        <v>50</v>
      </c>
      <c r="R49" t="s">
        <v>180</v>
      </c>
      <c r="S49" t="s">
        <v>174</v>
      </c>
      <c r="T49" t="s">
        <v>175</v>
      </c>
      <c r="U49">
        <v>14</v>
      </c>
      <c r="V49">
        <f t="shared" ref="V49" si="39">U48+U49</f>
        <v>53</v>
      </c>
    </row>
    <row r="50" spans="5:22">
      <c r="E50" t="s">
        <v>177</v>
      </c>
      <c r="F50" t="s">
        <v>173</v>
      </c>
      <c r="G50">
        <v>50</v>
      </c>
      <c r="H50" t="s">
        <v>171</v>
      </c>
      <c r="I50" t="s">
        <v>174</v>
      </c>
      <c r="J50" t="s">
        <v>175</v>
      </c>
      <c r="K50" s="13">
        <v>10</v>
      </c>
      <c r="O50" t="s">
        <v>177</v>
      </c>
      <c r="P50" t="s">
        <v>173</v>
      </c>
      <c r="Q50">
        <v>50</v>
      </c>
      <c r="R50" t="s">
        <v>171</v>
      </c>
      <c r="S50" t="s">
        <v>174</v>
      </c>
      <c r="T50" t="s">
        <v>175</v>
      </c>
      <c r="U50">
        <v>12</v>
      </c>
    </row>
    <row r="51" spans="5:22">
      <c r="E51" t="s">
        <v>176</v>
      </c>
      <c r="F51" t="s">
        <v>173</v>
      </c>
      <c r="G51">
        <v>50</v>
      </c>
      <c r="H51" t="s">
        <v>181</v>
      </c>
      <c r="I51" t="s">
        <v>174</v>
      </c>
      <c r="J51" t="s">
        <v>175</v>
      </c>
      <c r="K51" s="13">
        <v>44</v>
      </c>
      <c r="L51" s="13">
        <f t="shared" ref="L51" si="40">K50+K51</f>
        <v>54</v>
      </c>
      <c r="O51" t="s">
        <v>176</v>
      </c>
      <c r="P51" t="s">
        <v>173</v>
      </c>
      <c r="Q51">
        <v>50</v>
      </c>
      <c r="R51" t="s">
        <v>181</v>
      </c>
      <c r="S51" t="s">
        <v>174</v>
      </c>
      <c r="T51" t="s">
        <v>175</v>
      </c>
      <c r="U51">
        <v>44</v>
      </c>
      <c r="V51">
        <f t="shared" ref="V51" si="41">U50+U51</f>
        <v>56</v>
      </c>
    </row>
    <row r="52" spans="5:22">
      <c r="E52" t="s">
        <v>177</v>
      </c>
      <c r="F52" t="s">
        <v>173</v>
      </c>
      <c r="G52">
        <v>50</v>
      </c>
      <c r="H52" t="s">
        <v>171</v>
      </c>
      <c r="I52" t="s">
        <v>174</v>
      </c>
      <c r="J52" t="s">
        <v>175</v>
      </c>
      <c r="K52" s="13">
        <v>14</v>
      </c>
      <c r="O52" t="s">
        <v>177</v>
      </c>
      <c r="P52" t="s">
        <v>173</v>
      </c>
      <c r="Q52">
        <v>50</v>
      </c>
      <c r="R52" t="s">
        <v>171</v>
      </c>
      <c r="S52" t="s">
        <v>174</v>
      </c>
      <c r="T52" t="s">
        <v>175</v>
      </c>
      <c r="U52">
        <v>15</v>
      </c>
    </row>
    <row r="53" spans="5:22">
      <c r="E53" t="s">
        <v>176</v>
      </c>
      <c r="F53" t="s">
        <v>173</v>
      </c>
      <c r="G53">
        <v>50</v>
      </c>
      <c r="H53" t="s">
        <v>182</v>
      </c>
      <c r="I53" t="s">
        <v>174</v>
      </c>
      <c r="J53" t="s">
        <v>175</v>
      </c>
      <c r="K53" s="13">
        <v>33</v>
      </c>
      <c r="L53" s="13">
        <f t="shared" ref="L53" si="42">K52+K53</f>
        <v>47</v>
      </c>
      <c r="O53" t="s">
        <v>176</v>
      </c>
      <c r="P53" t="s">
        <v>173</v>
      </c>
      <c r="Q53">
        <v>50</v>
      </c>
      <c r="R53" t="s">
        <v>182</v>
      </c>
      <c r="S53" t="s">
        <v>174</v>
      </c>
      <c r="T53" t="s">
        <v>175</v>
      </c>
      <c r="U53">
        <v>31</v>
      </c>
      <c r="V53">
        <f t="shared" ref="V53" si="43">U52+U53</f>
        <v>46</v>
      </c>
    </row>
    <row r="54" spans="5:22">
      <c r="E54" t="s">
        <v>177</v>
      </c>
      <c r="F54" t="s">
        <v>173</v>
      </c>
      <c r="G54">
        <v>50</v>
      </c>
      <c r="H54" t="s">
        <v>171</v>
      </c>
      <c r="I54" t="s">
        <v>174</v>
      </c>
      <c r="J54" t="s">
        <v>175</v>
      </c>
      <c r="K54" s="13">
        <v>15</v>
      </c>
      <c r="O54" t="s">
        <v>177</v>
      </c>
      <c r="P54" t="s">
        <v>173</v>
      </c>
      <c r="Q54">
        <v>50</v>
      </c>
      <c r="R54" t="s">
        <v>171</v>
      </c>
      <c r="S54" t="s">
        <v>174</v>
      </c>
      <c r="T54" t="s">
        <v>175</v>
      </c>
      <c r="U54">
        <v>12</v>
      </c>
    </row>
    <row r="55" spans="5:22">
      <c r="E55" t="s">
        <v>176</v>
      </c>
      <c r="F55" t="s">
        <v>173</v>
      </c>
      <c r="G55">
        <v>50</v>
      </c>
      <c r="H55" t="s">
        <v>183</v>
      </c>
      <c r="I55" t="s">
        <v>174</v>
      </c>
      <c r="J55" t="s">
        <v>175</v>
      </c>
      <c r="K55" s="13">
        <v>36</v>
      </c>
      <c r="L55" s="13">
        <f t="shared" ref="L55" si="44">K54+K55</f>
        <v>51</v>
      </c>
      <c r="O55" t="s">
        <v>176</v>
      </c>
      <c r="P55" t="s">
        <v>173</v>
      </c>
      <c r="Q55">
        <v>50</v>
      </c>
      <c r="R55" t="s">
        <v>183</v>
      </c>
      <c r="S55" t="s">
        <v>174</v>
      </c>
      <c r="T55" t="s">
        <v>175</v>
      </c>
      <c r="U55">
        <v>39</v>
      </c>
      <c r="V55">
        <f t="shared" ref="V55" si="45">U54+U55</f>
        <v>51</v>
      </c>
    </row>
    <row r="56" spans="5:22">
      <c r="E56" t="s">
        <v>177</v>
      </c>
      <c r="F56" t="s">
        <v>173</v>
      </c>
      <c r="G56">
        <v>50</v>
      </c>
      <c r="H56" t="s">
        <v>171</v>
      </c>
      <c r="I56" t="s">
        <v>174</v>
      </c>
      <c r="J56" t="s">
        <v>175</v>
      </c>
      <c r="K56" s="13">
        <v>19</v>
      </c>
      <c r="O56" t="s">
        <v>177</v>
      </c>
      <c r="P56" t="s">
        <v>173</v>
      </c>
      <c r="Q56">
        <v>50</v>
      </c>
      <c r="R56" t="s">
        <v>171</v>
      </c>
      <c r="S56" t="s">
        <v>174</v>
      </c>
      <c r="T56" t="s">
        <v>175</v>
      </c>
      <c r="U56">
        <v>28</v>
      </c>
    </row>
    <row r="57" spans="5:22">
      <c r="E57" t="s">
        <v>176</v>
      </c>
      <c r="F57" t="s">
        <v>173</v>
      </c>
      <c r="G57">
        <v>50</v>
      </c>
      <c r="H57" t="s">
        <v>184</v>
      </c>
      <c r="I57" t="s">
        <v>174</v>
      </c>
      <c r="J57" t="s">
        <v>175</v>
      </c>
      <c r="K57" s="13">
        <v>34</v>
      </c>
      <c r="L57" s="13">
        <f t="shared" ref="L57" si="46">K56+K57</f>
        <v>53</v>
      </c>
      <c r="O57" t="s">
        <v>176</v>
      </c>
      <c r="P57" t="s">
        <v>173</v>
      </c>
      <c r="Q57">
        <v>50</v>
      </c>
      <c r="R57" t="s">
        <v>184</v>
      </c>
      <c r="S57" t="s">
        <v>174</v>
      </c>
      <c r="T57" t="s">
        <v>175</v>
      </c>
      <c r="U57">
        <v>35</v>
      </c>
      <c r="V57" s="12">
        <f t="shared" ref="V57" si="47">U56+U57</f>
        <v>63</v>
      </c>
    </row>
    <row r="58" spans="5:22">
      <c r="E58" t="s">
        <v>177</v>
      </c>
      <c r="F58" t="s">
        <v>173</v>
      </c>
      <c r="G58">
        <v>50</v>
      </c>
      <c r="H58" t="s">
        <v>172</v>
      </c>
      <c r="I58" t="s">
        <v>174</v>
      </c>
      <c r="J58" t="s">
        <v>175</v>
      </c>
      <c r="K58" s="13">
        <v>16</v>
      </c>
      <c r="O58" t="s">
        <v>177</v>
      </c>
      <c r="P58" t="s">
        <v>173</v>
      </c>
      <c r="Q58">
        <v>50</v>
      </c>
      <c r="R58" t="s">
        <v>172</v>
      </c>
      <c r="S58" t="s">
        <v>174</v>
      </c>
      <c r="T58" t="s">
        <v>175</v>
      </c>
      <c r="U58">
        <v>15</v>
      </c>
    </row>
    <row r="59" spans="5:22">
      <c r="E59" t="s">
        <v>176</v>
      </c>
      <c r="F59" t="s">
        <v>173</v>
      </c>
      <c r="G59">
        <v>50</v>
      </c>
      <c r="H59" t="s">
        <v>178</v>
      </c>
      <c r="I59" t="s">
        <v>174</v>
      </c>
      <c r="J59" t="s">
        <v>175</v>
      </c>
      <c r="K59" s="13">
        <v>35</v>
      </c>
      <c r="L59" s="13">
        <f t="shared" ref="L59" si="48">K58+K59</f>
        <v>51</v>
      </c>
      <c r="O59" t="s">
        <v>176</v>
      </c>
      <c r="P59" t="s">
        <v>173</v>
      </c>
      <c r="Q59">
        <v>50</v>
      </c>
      <c r="R59" t="s">
        <v>178</v>
      </c>
      <c r="S59" t="s">
        <v>174</v>
      </c>
      <c r="T59" t="s">
        <v>175</v>
      </c>
      <c r="U59">
        <v>37</v>
      </c>
      <c r="V59">
        <f t="shared" ref="V59" si="49">U58+U59</f>
        <v>52</v>
      </c>
    </row>
    <row r="60" spans="5:22">
      <c r="E60" t="s">
        <v>177</v>
      </c>
      <c r="F60" t="s">
        <v>173</v>
      </c>
      <c r="G60">
        <v>50</v>
      </c>
      <c r="H60" t="s">
        <v>172</v>
      </c>
      <c r="I60" t="s">
        <v>174</v>
      </c>
      <c r="J60" t="s">
        <v>175</v>
      </c>
      <c r="K60" s="13">
        <v>39</v>
      </c>
      <c r="O60" t="s">
        <v>177</v>
      </c>
      <c r="P60" t="s">
        <v>173</v>
      </c>
      <c r="Q60">
        <v>50</v>
      </c>
      <c r="R60" t="s">
        <v>172</v>
      </c>
      <c r="S60" t="s">
        <v>174</v>
      </c>
      <c r="T60" t="s">
        <v>175</v>
      </c>
      <c r="U60">
        <v>40</v>
      </c>
    </row>
    <row r="61" spans="5:22">
      <c r="E61" t="s">
        <v>176</v>
      </c>
      <c r="F61" t="s">
        <v>173</v>
      </c>
      <c r="G61">
        <v>50</v>
      </c>
      <c r="H61" t="s">
        <v>179</v>
      </c>
      <c r="I61" t="s">
        <v>174</v>
      </c>
      <c r="J61" t="s">
        <v>175</v>
      </c>
      <c r="K61" s="13">
        <v>24</v>
      </c>
      <c r="L61" s="14">
        <f t="shared" ref="L61" si="50">K60+K61</f>
        <v>63</v>
      </c>
      <c r="O61" t="s">
        <v>176</v>
      </c>
      <c r="P61" t="s">
        <v>173</v>
      </c>
      <c r="Q61">
        <v>50</v>
      </c>
      <c r="R61" t="s">
        <v>179</v>
      </c>
      <c r="S61" t="s">
        <v>174</v>
      </c>
      <c r="T61" t="s">
        <v>175</v>
      </c>
      <c r="U61">
        <v>24</v>
      </c>
      <c r="V61" s="12">
        <f t="shared" ref="V61" si="51">U60+U61</f>
        <v>64</v>
      </c>
    </row>
    <row r="62" spans="5:22">
      <c r="E62" t="s">
        <v>177</v>
      </c>
      <c r="F62" t="s">
        <v>173</v>
      </c>
      <c r="G62">
        <v>50</v>
      </c>
      <c r="H62" t="s">
        <v>172</v>
      </c>
      <c r="I62" t="s">
        <v>174</v>
      </c>
      <c r="J62" t="s">
        <v>175</v>
      </c>
      <c r="K62" s="13">
        <v>41</v>
      </c>
      <c r="O62" t="s">
        <v>177</v>
      </c>
      <c r="P62" t="s">
        <v>173</v>
      </c>
      <c r="Q62">
        <v>50</v>
      </c>
      <c r="R62" t="s">
        <v>172</v>
      </c>
      <c r="S62" t="s">
        <v>174</v>
      </c>
      <c r="T62" t="s">
        <v>175</v>
      </c>
      <c r="U62">
        <v>40</v>
      </c>
    </row>
    <row r="63" spans="5:22">
      <c r="E63" t="s">
        <v>176</v>
      </c>
      <c r="F63" t="s">
        <v>173</v>
      </c>
      <c r="G63">
        <v>50</v>
      </c>
      <c r="H63" t="s">
        <v>180</v>
      </c>
      <c r="I63" t="s">
        <v>174</v>
      </c>
      <c r="J63" t="s">
        <v>175</v>
      </c>
      <c r="K63" s="13">
        <v>22</v>
      </c>
      <c r="L63" s="14">
        <f t="shared" ref="L63" si="52">K62+K63</f>
        <v>63</v>
      </c>
      <c r="O63" t="s">
        <v>176</v>
      </c>
      <c r="P63" t="s">
        <v>173</v>
      </c>
      <c r="Q63">
        <v>50</v>
      </c>
      <c r="R63" t="s">
        <v>180</v>
      </c>
      <c r="S63" t="s">
        <v>174</v>
      </c>
      <c r="T63" t="s">
        <v>175</v>
      </c>
      <c r="U63">
        <v>22</v>
      </c>
      <c r="V63" s="12">
        <f t="shared" ref="V63" si="53">U62+U63</f>
        <v>62</v>
      </c>
    </row>
    <row r="64" spans="5:22">
      <c r="E64" t="s">
        <v>177</v>
      </c>
      <c r="F64" t="s">
        <v>173</v>
      </c>
      <c r="G64">
        <v>50</v>
      </c>
      <c r="H64" t="s">
        <v>172</v>
      </c>
      <c r="I64" t="s">
        <v>174</v>
      </c>
      <c r="J64" t="s">
        <v>175</v>
      </c>
      <c r="K64" s="13">
        <v>38</v>
      </c>
      <c r="O64" t="s">
        <v>177</v>
      </c>
      <c r="P64" t="s">
        <v>173</v>
      </c>
      <c r="Q64">
        <v>50</v>
      </c>
      <c r="R64" t="s">
        <v>172</v>
      </c>
      <c r="S64" t="s">
        <v>174</v>
      </c>
      <c r="T64" t="s">
        <v>175</v>
      </c>
      <c r="U64">
        <v>39</v>
      </c>
    </row>
    <row r="65" spans="5:22">
      <c r="E65" t="s">
        <v>176</v>
      </c>
      <c r="F65" t="s">
        <v>173</v>
      </c>
      <c r="G65">
        <v>50</v>
      </c>
      <c r="H65" t="s">
        <v>181</v>
      </c>
      <c r="I65" t="s">
        <v>174</v>
      </c>
      <c r="J65" t="s">
        <v>175</v>
      </c>
      <c r="K65" s="13">
        <v>17</v>
      </c>
      <c r="L65" s="13">
        <f t="shared" ref="L65" si="54">K64+K65</f>
        <v>55</v>
      </c>
      <c r="O65" t="s">
        <v>176</v>
      </c>
      <c r="P65" t="s">
        <v>173</v>
      </c>
      <c r="Q65">
        <v>50</v>
      </c>
      <c r="R65" t="s">
        <v>181</v>
      </c>
      <c r="S65" t="s">
        <v>174</v>
      </c>
      <c r="T65" t="s">
        <v>175</v>
      </c>
      <c r="U65">
        <v>16</v>
      </c>
      <c r="V65">
        <f t="shared" ref="V65" si="55">U64+U65</f>
        <v>55</v>
      </c>
    </row>
    <row r="66" spans="5:22">
      <c r="E66" t="s">
        <v>177</v>
      </c>
      <c r="F66" t="s">
        <v>173</v>
      </c>
      <c r="G66">
        <v>50</v>
      </c>
      <c r="H66" t="s">
        <v>172</v>
      </c>
      <c r="I66" t="s">
        <v>174</v>
      </c>
      <c r="J66" t="s">
        <v>175</v>
      </c>
      <c r="K66" s="13">
        <v>36</v>
      </c>
      <c r="O66" t="s">
        <v>177</v>
      </c>
      <c r="P66" t="s">
        <v>173</v>
      </c>
      <c r="Q66">
        <v>50</v>
      </c>
      <c r="R66" t="s">
        <v>172</v>
      </c>
      <c r="S66" t="s">
        <v>174</v>
      </c>
      <c r="T66" t="s">
        <v>175</v>
      </c>
      <c r="U66">
        <v>40</v>
      </c>
    </row>
    <row r="67" spans="5:22">
      <c r="E67" t="s">
        <v>176</v>
      </c>
      <c r="F67" t="s">
        <v>173</v>
      </c>
      <c r="G67">
        <v>50</v>
      </c>
      <c r="H67" t="s">
        <v>182</v>
      </c>
      <c r="I67" t="s">
        <v>174</v>
      </c>
      <c r="J67" t="s">
        <v>175</v>
      </c>
      <c r="K67" s="13">
        <v>11</v>
      </c>
      <c r="L67" s="13">
        <f t="shared" ref="L67" si="56">K66+K67</f>
        <v>47</v>
      </c>
      <c r="O67" t="s">
        <v>176</v>
      </c>
      <c r="P67" t="s">
        <v>173</v>
      </c>
      <c r="Q67">
        <v>50</v>
      </c>
      <c r="R67" t="s">
        <v>182</v>
      </c>
      <c r="S67" t="s">
        <v>174</v>
      </c>
      <c r="T67" t="s">
        <v>175</v>
      </c>
      <c r="U67">
        <v>10</v>
      </c>
      <c r="V67">
        <f t="shared" ref="V67" si="57">U66+U67</f>
        <v>50</v>
      </c>
    </row>
    <row r="68" spans="5:22">
      <c r="E68" t="s">
        <v>177</v>
      </c>
      <c r="F68" t="s">
        <v>173</v>
      </c>
      <c r="G68">
        <v>50</v>
      </c>
      <c r="H68" t="s">
        <v>172</v>
      </c>
      <c r="I68" t="s">
        <v>174</v>
      </c>
      <c r="J68" t="s">
        <v>175</v>
      </c>
      <c r="K68" s="13">
        <v>33</v>
      </c>
      <c r="O68" t="s">
        <v>177</v>
      </c>
      <c r="P68" t="s">
        <v>173</v>
      </c>
      <c r="Q68">
        <v>50</v>
      </c>
      <c r="R68" t="s">
        <v>172</v>
      </c>
      <c r="S68" t="s">
        <v>174</v>
      </c>
      <c r="T68" t="s">
        <v>175</v>
      </c>
      <c r="U68">
        <v>33</v>
      </c>
    </row>
    <row r="69" spans="5:22">
      <c r="E69" t="s">
        <v>176</v>
      </c>
      <c r="F69" t="s">
        <v>173</v>
      </c>
      <c r="G69">
        <v>50</v>
      </c>
      <c r="H69" t="s">
        <v>183</v>
      </c>
      <c r="I69" t="s">
        <v>174</v>
      </c>
      <c r="J69" t="s">
        <v>175</v>
      </c>
      <c r="K69" s="13">
        <v>18</v>
      </c>
      <c r="L69" s="13">
        <f t="shared" ref="L69" si="58">K68+K69</f>
        <v>51</v>
      </c>
      <c r="O69" t="s">
        <v>176</v>
      </c>
      <c r="P69" t="s">
        <v>173</v>
      </c>
      <c r="Q69">
        <v>50</v>
      </c>
      <c r="R69" t="s">
        <v>183</v>
      </c>
      <c r="S69" t="s">
        <v>174</v>
      </c>
      <c r="T69" t="s">
        <v>175</v>
      </c>
      <c r="U69">
        <v>17</v>
      </c>
      <c r="V69">
        <f t="shared" ref="V69" si="59">U68+U69</f>
        <v>50</v>
      </c>
    </row>
    <row r="70" spans="5:22">
      <c r="E70" t="s">
        <v>177</v>
      </c>
      <c r="F70" t="s">
        <v>173</v>
      </c>
      <c r="G70">
        <v>50</v>
      </c>
      <c r="H70" t="s">
        <v>172</v>
      </c>
      <c r="I70" t="s">
        <v>174</v>
      </c>
      <c r="J70" t="s">
        <v>175</v>
      </c>
      <c r="K70" s="13">
        <v>43</v>
      </c>
      <c r="O70" t="s">
        <v>177</v>
      </c>
      <c r="P70" t="s">
        <v>173</v>
      </c>
      <c r="Q70">
        <v>50</v>
      </c>
      <c r="R70" t="s">
        <v>172</v>
      </c>
      <c r="S70" t="s">
        <v>174</v>
      </c>
      <c r="T70" t="s">
        <v>175</v>
      </c>
      <c r="U70">
        <v>34</v>
      </c>
    </row>
    <row r="71" spans="5:22">
      <c r="E71" t="s">
        <v>176</v>
      </c>
      <c r="F71" t="s">
        <v>173</v>
      </c>
      <c r="G71">
        <v>50</v>
      </c>
      <c r="H71" t="s">
        <v>184</v>
      </c>
      <c r="I71" t="s">
        <v>174</v>
      </c>
      <c r="J71" t="s">
        <v>175</v>
      </c>
      <c r="K71" s="13">
        <v>16</v>
      </c>
      <c r="L71" s="13">
        <f t="shared" ref="L71" si="60">K70+K71</f>
        <v>59</v>
      </c>
      <c r="O71" t="s">
        <v>176</v>
      </c>
      <c r="P71" t="s">
        <v>173</v>
      </c>
      <c r="Q71">
        <v>50</v>
      </c>
      <c r="R71" t="s">
        <v>184</v>
      </c>
      <c r="S71" t="s">
        <v>174</v>
      </c>
      <c r="T71" t="s">
        <v>175</v>
      </c>
      <c r="U71">
        <v>23</v>
      </c>
      <c r="V71">
        <f t="shared" ref="V71" si="61">U70+U71</f>
        <v>57</v>
      </c>
    </row>
    <row r="72" spans="5:22">
      <c r="E72" t="s">
        <v>177</v>
      </c>
      <c r="F72" t="s">
        <v>173</v>
      </c>
      <c r="G72">
        <v>50</v>
      </c>
      <c r="H72" t="s">
        <v>178</v>
      </c>
      <c r="I72" t="s">
        <v>174</v>
      </c>
      <c r="J72" t="s">
        <v>175</v>
      </c>
      <c r="K72" s="13">
        <v>41</v>
      </c>
      <c r="O72" t="s">
        <v>177</v>
      </c>
      <c r="P72" t="s">
        <v>173</v>
      </c>
      <c r="Q72">
        <v>50</v>
      </c>
      <c r="R72" t="s">
        <v>178</v>
      </c>
      <c r="S72" t="s">
        <v>174</v>
      </c>
      <c r="T72" t="s">
        <v>175</v>
      </c>
      <c r="U72">
        <v>41</v>
      </c>
    </row>
    <row r="73" spans="5:22">
      <c r="E73" t="s">
        <v>176</v>
      </c>
      <c r="F73" t="s">
        <v>173</v>
      </c>
      <c r="G73">
        <v>50</v>
      </c>
      <c r="H73" t="s">
        <v>179</v>
      </c>
      <c r="I73" t="s">
        <v>174</v>
      </c>
      <c r="J73" t="s">
        <v>175</v>
      </c>
      <c r="K73" s="13">
        <v>22</v>
      </c>
      <c r="L73" s="14">
        <f t="shared" ref="L73" si="62">K72+K73</f>
        <v>63</v>
      </c>
      <c r="O73" t="s">
        <v>176</v>
      </c>
      <c r="P73" t="s">
        <v>173</v>
      </c>
      <c r="Q73">
        <v>50</v>
      </c>
      <c r="R73" t="s">
        <v>179</v>
      </c>
      <c r="S73" t="s">
        <v>174</v>
      </c>
      <c r="T73" t="s">
        <v>175</v>
      </c>
      <c r="U73">
        <v>22</v>
      </c>
      <c r="V73" s="12">
        <f t="shared" ref="V73" si="63">U72+U73</f>
        <v>63</v>
      </c>
    </row>
    <row r="74" spans="5:22">
      <c r="E74" t="s">
        <v>177</v>
      </c>
      <c r="F74" t="s">
        <v>173</v>
      </c>
      <c r="G74">
        <v>50</v>
      </c>
      <c r="H74" t="s">
        <v>178</v>
      </c>
      <c r="I74" t="s">
        <v>174</v>
      </c>
      <c r="J74" t="s">
        <v>175</v>
      </c>
      <c r="K74" s="13">
        <v>39</v>
      </c>
      <c r="O74" t="s">
        <v>177</v>
      </c>
      <c r="P74" t="s">
        <v>173</v>
      </c>
      <c r="Q74">
        <v>50</v>
      </c>
      <c r="R74" t="s">
        <v>178</v>
      </c>
      <c r="S74" t="s">
        <v>174</v>
      </c>
      <c r="T74" t="s">
        <v>175</v>
      </c>
      <c r="U74">
        <v>38</v>
      </c>
    </row>
    <row r="75" spans="5:22">
      <c r="E75" t="s">
        <v>176</v>
      </c>
      <c r="F75" t="s">
        <v>173</v>
      </c>
      <c r="G75">
        <v>50</v>
      </c>
      <c r="H75" t="s">
        <v>180</v>
      </c>
      <c r="I75" t="s">
        <v>174</v>
      </c>
      <c r="J75" t="s">
        <v>175</v>
      </c>
      <c r="K75" s="13">
        <v>16</v>
      </c>
      <c r="L75" s="13">
        <f t="shared" ref="L75" si="64">K74+K75</f>
        <v>55</v>
      </c>
      <c r="O75" t="s">
        <v>176</v>
      </c>
      <c r="P75" t="s">
        <v>173</v>
      </c>
      <c r="Q75">
        <v>50</v>
      </c>
      <c r="R75" t="s">
        <v>180</v>
      </c>
      <c r="S75" t="s">
        <v>174</v>
      </c>
      <c r="T75" t="s">
        <v>175</v>
      </c>
      <c r="U75">
        <v>18</v>
      </c>
      <c r="V75">
        <f t="shared" ref="V75" si="65">U74+U75</f>
        <v>56</v>
      </c>
    </row>
    <row r="76" spans="5:22">
      <c r="E76" t="s">
        <v>177</v>
      </c>
      <c r="F76" t="s">
        <v>173</v>
      </c>
      <c r="G76">
        <v>50</v>
      </c>
      <c r="H76" t="s">
        <v>178</v>
      </c>
      <c r="I76" t="s">
        <v>174</v>
      </c>
      <c r="J76" t="s">
        <v>175</v>
      </c>
      <c r="K76" s="13">
        <v>40</v>
      </c>
      <c r="O76" t="s">
        <v>177</v>
      </c>
      <c r="P76" t="s">
        <v>173</v>
      </c>
      <c r="Q76">
        <v>50</v>
      </c>
      <c r="R76" t="s">
        <v>178</v>
      </c>
      <c r="S76" t="s">
        <v>174</v>
      </c>
      <c r="T76" t="s">
        <v>175</v>
      </c>
      <c r="U76">
        <v>38</v>
      </c>
    </row>
    <row r="77" spans="5:22">
      <c r="E77" t="s">
        <v>176</v>
      </c>
      <c r="F77" t="s">
        <v>173</v>
      </c>
      <c r="G77">
        <v>50</v>
      </c>
      <c r="H77" t="s">
        <v>181</v>
      </c>
      <c r="I77" t="s">
        <v>174</v>
      </c>
      <c r="J77" t="s">
        <v>175</v>
      </c>
      <c r="K77" s="13">
        <v>15</v>
      </c>
      <c r="L77" s="13">
        <f t="shared" ref="L77" si="66">K76+K77</f>
        <v>55</v>
      </c>
      <c r="O77" t="s">
        <v>176</v>
      </c>
      <c r="P77" t="s">
        <v>173</v>
      </c>
      <c r="Q77">
        <v>50</v>
      </c>
      <c r="R77" t="s">
        <v>181</v>
      </c>
      <c r="S77" t="s">
        <v>174</v>
      </c>
      <c r="T77" t="s">
        <v>175</v>
      </c>
      <c r="U77">
        <v>15</v>
      </c>
      <c r="V77">
        <f t="shared" ref="V77" si="67">U76+U77</f>
        <v>53</v>
      </c>
    </row>
    <row r="78" spans="5:22">
      <c r="E78" t="s">
        <v>177</v>
      </c>
      <c r="F78" t="s">
        <v>173</v>
      </c>
      <c r="G78">
        <v>50</v>
      </c>
      <c r="H78" t="s">
        <v>178</v>
      </c>
      <c r="I78" t="s">
        <v>174</v>
      </c>
      <c r="J78" t="s">
        <v>175</v>
      </c>
      <c r="K78" s="13">
        <v>38</v>
      </c>
      <c r="O78" t="s">
        <v>177</v>
      </c>
      <c r="P78" t="s">
        <v>173</v>
      </c>
      <c r="Q78">
        <v>50</v>
      </c>
      <c r="R78" t="s">
        <v>178</v>
      </c>
      <c r="S78" t="s">
        <v>174</v>
      </c>
      <c r="T78" t="s">
        <v>175</v>
      </c>
      <c r="U78">
        <v>40</v>
      </c>
    </row>
    <row r="79" spans="5:22">
      <c r="E79" t="s">
        <v>176</v>
      </c>
      <c r="F79" t="s">
        <v>173</v>
      </c>
      <c r="G79">
        <v>50</v>
      </c>
      <c r="H79" t="s">
        <v>182</v>
      </c>
      <c r="I79" t="s">
        <v>174</v>
      </c>
      <c r="J79" t="s">
        <v>175</v>
      </c>
      <c r="K79" s="13">
        <v>19</v>
      </c>
      <c r="L79" s="13">
        <f t="shared" ref="L79" si="68">K78+K79</f>
        <v>57</v>
      </c>
      <c r="O79" t="s">
        <v>176</v>
      </c>
      <c r="P79" t="s">
        <v>173</v>
      </c>
      <c r="Q79">
        <v>50</v>
      </c>
      <c r="R79" t="s">
        <v>182</v>
      </c>
      <c r="S79" t="s">
        <v>174</v>
      </c>
      <c r="T79" t="s">
        <v>175</v>
      </c>
      <c r="U79">
        <v>14</v>
      </c>
      <c r="V79">
        <f t="shared" ref="V79" si="69">U78+U79</f>
        <v>54</v>
      </c>
    </row>
    <row r="80" spans="5:22">
      <c r="E80" t="s">
        <v>177</v>
      </c>
      <c r="F80" t="s">
        <v>173</v>
      </c>
      <c r="G80">
        <v>50</v>
      </c>
      <c r="H80" t="s">
        <v>178</v>
      </c>
      <c r="I80" t="s">
        <v>174</v>
      </c>
      <c r="J80" t="s">
        <v>175</v>
      </c>
      <c r="K80" s="13">
        <v>40</v>
      </c>
      <c r="O80" t="s">
        <v>177</v>
      </c>
      <c r="P80" t="s">
        <v>173</v>
      </c>
      <c r="Q80">
        <v>50</v>
      </c>
      <c r="R80" t="s">
        <v>178</v>
      </c>
      <c r="S80" t="s">
        <v>174</v>
      </c>
      <c r="T80" t="s">
        <v>175</v>
      </c>
      <c r="U80">
        <v>33</v>
      </c>
    </row>
    <row r="81" spans="5:22">
      <c r="E81" t="s">
        <v>176</v>
      </c>
      <c r="F81" t="s">
        <v>173</v>
      </c>
      <c r="G81">
        <v>50</v>
      </c>
      <c r="H81" t="s">
        <v>183</v>
      </c>
      <c r="I81" t="s">
        <v>174</v>
      </c>
      <c r="J81" t="s">
        <v>175</v>
      </c>
      <c r="K81" s="13">
        <v>15</v>
      </c>
      <c r="L81" s="13">
        <f t="shared" ref="L81" si="70">K80+K81</f>
        <v>55</v>
      </c>
      <c r="O81" t="s">
        <v>176</v>
      </c>
      <c r="P81" t="s">
        <v>173</v>
      </c>
      <c r="Q81">
        <v>50</v>
      </c>
      <c r="R81" t="s">
        <v>183</v>
      </c>
      <c r="S81" t="s">
        <v>174</v>
      </c>
      <c r="T81" t="s">
        <v>175</v>
      </c>
      <c r="U81">
        <v>24</v>
      </c>
      <c r="V81">
        <f t="shared" ref="V81" si="71">U80+U81</f>
        <v>57</v>
      </c>
    </row>
    <row r="82" spans="5:22">
      <c r="E82" t="s">
        <v>177</v>
      </c>
      <c r="F82" t="s">
        <v>173</v>
      </c>
      <c r="G82">
        <v>50</v>
      </c>
      <c r="H82" t="s">
        <v>178</v>
      </c>
      <c r="I82" t="s">
        <v>174</v>
      </c>
      <c r="J82" t="s">
        <v>175</v>
      </c>
      <c r="K82" s="13">
        <v>40</v>
      </c>
      <c r="O82" t="s">
        <v>177</v>
      </c>
      <c r="P82" t="s">
        <v>173</v>
      </c>
      <c r="Q82">
        <v>50</v>
      </c>
      <c r="R82" t="s">
        <v>178</v>
      </c>
      <c r="S82" t="s">
        <v>174</v>
      </c>
      <c r="T82" t="s">
        <v>175</v>
      </c>
      <c r="U82">
        <v>40</v>
      </c>
    </row>
    <row r="83" spans="5:22">
      <c r="E83" t="s">
        <v>176</v>
      </c>
      <c r="F83" t="s">
        <v>173</v>
      </c>
      <c r="G83">
        <v>50</v>
      </c>
      <c r="H83" t="s">
        <v>184</v>
      </c>
      <c r="I83" t="s">
        <v>174</v>
      </c>
      <c r="J83" t="s">
        <v>175</v>
      </c>
      <c r="K83" s="13">
        <v>12</v>
      </c>
      <c r="L83" s="13">
        <f t="shared" ref="L83" si="72">K82+K83</f>
        <v>52</v>
      </c>
      <c r="O83" t="s">
        <v>176</v>
      </c>
      <c r="P83" t="s">
        <v>173</v>
      </c>
      <c r="Q83">
        <v>50</v>
      </c>
      <c r="R83" t="s">
        <v>184</v>
      </c>
      <c r="S83" t="s">
        <v>174</v>
      </c>
      <c r="T83" t="s">
        <v>175</v>
      </c>
      <c r="U83">
        <v>11</v>
      </c>
      <c r="V83">
        <f t="shared" ref="V83" si="73">U82+U83</f>
        <v>51</v>
      </c>
    </row>
    <row r="84" spans="5:22">
      <c r="E84" t="s">
        <v>177</v>
      </c>
      <c r="F84" t="s">
        <v>173</v>
      </c>
      <c r="G84">
        <v>50</v>
      </c>
      <c r="H84" t="s">
        <v>179</v>
      </c>
      <c r="I84" t="s">
        <v>174</v>
      </c>
      <c r="J84" t="s">
        <v>175</v>
      </c>
      <c r="K84" s="13">
        <v>16</v>
      </c>
      <c r="O84" t="s">
        <v>177</v>
      </c>
      <c r="P84" t="s">
        <v>173</v>
      </c>
      <c r="Q84">
        <v>50</v>
      </c>
      <c r="R84" t="s">
        <v>179</v>
      </c>
      <c r="S84" t="s">
        <v>174</v>
      </c>
      <c r="T84" t="s">
        <v>175</v>
      </c>
      <c r="U84">
        <v>9</v>
      </c>
    </row>
    <row r="85" spans="5:22">
      <c r="E85" t="s">
        <v>176</v>
      </c>
      <c r="F85" t="s">
        <v>173</v>
      </c>
      <c r="G85">
        <v>50</v>
      </c>
      <c r="H85" t="s">
        <v>180</v>
      </c>
      <c r="I85" t="s">
        <v>174</v>
      </c>
      <c r="J85" t="s">
        <v>175</v>
      </c>
      <c r="K85" s="13">
        <v>39</v>
      </c>
      <c r="L85" s="13">
        <f t="shared" ref="L85" si="74">K84+K85</f>
        <v>55</v>
      </c>
      <c r="O85" t="s">
        <v>176</v>
      </c>
      <c r="P85" t="s">
        <v>173</v>
      </c>
      <c r="Q85">
        <v>50</v>
      </c>
      <c r="R85" t="s">
        <v>180</v>
      </c>
      <c r="S85" t="s">
        <v>174</v>
      </c>
      <c r="T85" t="s">
        <v>175</v>
      </c>
      <c r="U85">
        <v>40</v>
      </c>
      <c r="V85">
        <f t="shared" ref="V85" si="75">U84+U85</f>
        <v>49</v>
      </c>
    </row>
    <row r="86" spans="5:22">
      <c r="E86" t="s">
        <v>177</v>
      </c>
      <c r="F86" t="s">
        <v>173</v>
      </c>
      <c r="G86">
        <v>50</v>
      </c>
      <c r="H86" t="s">
        <v>179</v>
      </c>
      <c r="I86" t="s">
        <v>174</v>
      </c>
      <c r="J86" t="s">
        <v>175</v>
      </c>
      <c r="K86" s="13">
        <v>11</v>
      </c>
      <c r="O86" t="s">
        <v>177</v>
      </c>
      <c r="P86" t="s">
        <v>173</v>
      </c>
      <c r="Q86">
        <v>50</v>
      </c>
      <c r="R86" t="s">
        <v>179</v>
      </c>
      <c r="S86" t="s">
        <v>174</v>
      </c>
      <c r="T86" t="s">
        <v>175</v>
      </c>
      <c r="U86">
        <v>13</v>
      </c>
    </row>
    <row r="87" spans="5:22">
      <c r="E87" t="s">
        <v>176</v>
      </c>
      <c r="F87" t="s">
        <v>173</v>
      </c>
      <c r="G87">
        <v>50</v>
      </c>
      <c r="H87" t="s">
        <v>181</v>
      </c>
      <c r="I87" t="s">
        <v>174</v>
      </c>
      <c r="J87" t="s">
        <v>175</v>
      </c>
      <c r="K87" s="13">
        <v>42</v>
      </c>
      <c r="L87" s="13">
        <f t="shared" ref="L87" si="76">K86+K87</f>
        <v>53</v>
      </c>
      <c r="O87" t="s">
        <v>176</v>
      </c>
      <c r="P87" t="s">
        <v>173</v>
      </c>
      <c r="Q87">
        <v>50</v>
      </c>
      <c r="R87" t="s">
        <v>181</v>
      </c>
      <c r="S87" t="s">
        <v>174</v>
      </c>
      <c r="T87" t="s">
        <v>175</v>
      </c>
      <c r="U87">
        <v>43</v>
      </c>
      <c r="V87">
        <f t="shared" ref="V87" si="77">U86+U87</f>
        <v>56</v>
      </c>
    </row>
    <row r="88" spans="5:22">
      <c r="E88" t="s">
        <v>177</v>
      </c>
      <c r="F88" t="s">
        <v>173</v>
      </c>
      <c r="G88">
        <v>50</v>
      </c>
      <c r="H88" t="s">
        <v>179</v>
      </c>
      <c r="I88" t="s">
        <v>174</v>
      </c>
      <c r="J88" t="s">
        <v>175</v>
      </c>
      <c r="K88" s="13">
        <v>21</v>
      </c>
      <c r="O88" t="s">
        <v>177</v>
      </c>
      <c r="P88" t="s">
        <v>173</v>
      </c>
      <c r="Q88">
        <v>50</v>
      </c>
      <c r="R88" t="s">
        <v>179</v>
      </c>
      <c r="S88" t="s">
        <v>174</v>
      </c>
      <c r="T88" t="s">
        <v>175</v>
      </c>
      <c r="U88">
        <v>13</v>
      </c>
    </row>
    <row r="89" spans="5:22">
      <c r="E89" t="s">
        <v>176</v>
      </c>
      <c r="F89" t="s">
        <v>173</v>
      </c>
      <c r="G89">
        <v>50</v>
      </c>
      <c r="H89" t="s">
        <v>182</v>
      </c>
      <c r="I89" t="s">
        <v>174</v>
      </c>
      <c r="J89" t="s">
        <v>175</v>
      </c>
      <c r="K89" s="13">
        <v>34</v>
      </c>
      <c r="L89" s="13">
        <f t="shared" ref="L89" si="78">K88+K89</f>
        <v>55</v>
      </c>
      <c r="O89" t="s">
        <v>176</v>
      </c>
      <c r="P89" t="s">
        <v>173</v>
      </c>
      <c r="Q89">
        <v>50</v>
      </c>
      <c r="R89" t="s">
        <v>182</v>
      </c>
      <c r="S89" t="s">
        <v>174</v>
      </c>
      <c r="T89" t="s">
        <v>175</v>
      </c>
      <c r="U89">
        <v>46</v>
      </c>
      <c r="V89">
        <f t="shared" ref="V89" si="79">U88+U89</f>
        <v>59</v>
      </c>
    </row>
    <row r="90" spans="5:22">
      <c r="E90" t="s">
        <v>177</v>
      </c>
      <c r="F90" t="s">
        <v>173</v>
      </c>
      <c r="G90">
        <v>50</v>
      </c>
      <c r="H90" t="s">
        <v>179</v>
      </c>
      <c r="I90" t="s">
        <v>174</v>
      </c>
      <c r="J90" t="s">
        <v>175</v>
      </c>
      <c r="K90" s="13">
        <v>31</v>
      </c>
      <c r="O90" t="s">
        <v>177</v>
      </c>
      <c r="P90" t="s">
        <v>173</v>
      </c>
      <c r="Q90">
        <v>50</v>
      </c>
      <c r="R90" t="s">
        <v>179</v>
      </c>
      <c r="S90" t="s">
        <v>174</v>
      </c>
      <c r="T90" t="s">
        <v>175</v>
      </c>
      <c r="U90">
        <v>22</v>
      </c>
    </row>
    <row r="91" spans="5:22">
      <c r="E91" t="s">
        <v>176</v>
      </c>
      <c r="F91" t="s">
        <v>173</v>
      </c>
      <c r="G91">
        <v>50</v>
      </c>
      <c r="H91" t="s">
        <v>183</v>
      </c>
      <c r="I91" t="s">
        <v>174</v>
      </c>
      <c r="J91" t="s">
        <v>175</v>
      </c>
      <c r="K91" s="13">
        <v>33</v>
      </c>
      <c r="L91" s="14">
        <f t="shared" ref="L91" si="80">K90+K91</f>
        <v>64</v>
      </c>
      <c r="O91" t="s">
        <v>176</v>
      </c>
      <c r="P91" t="s">
        <v>173</v>
      </c>
      <c r="Q91">
        <v>50</v>
      </c>
      <c r="R91" t="s">
        <v>183</v>
      </c>
      <c r="S91" t="s">
        <v>174</v>
      </c>
      <c r="T91" t="s">
        <v>175</v>
      </c>
      <c r="U91">
        <v>42</v>
      </c>
      <c r="V91" s="12">
        <f t="shared" ref="V91" si="81">U90+U91</f>
        <v>64</v>
      </c>
    </row>
    <row r="92" spans="5:22">
      <c r="E92" t="s">
        <v>177</v>
      </c>
      <c r="F92" t="s">
        <v>173</v>
      </c>
      <c r="G92">
        <v>50</v>
      </c>
      <c r="H92" t="s">
        <v>179</v>
      </c>
      <c r="I92" t="s">
        <v>174</v>
      </c>
      <c r="J92" t="s">
        <v>175</v>
      </c>
      <c r="K92" s="13">
        <v>41</v>
      </c>
      <c r="O92" t="s">
        <v>177</v>
      </c>
      <c r="P92" t="s">
        <v>173</v>
      </c>
      <c r="Q92">
        <v>50</v>
      </c>
      <c r="R92" t="s">
        <v>179</v>
      </c>
      <c r="S92" t="s">
        <v>174</v>
      </c>
      <c r="T92" t="s">
        <v>175</v>
      </c>
      <c r="U92">
        <v>25</v>
      </c>
    </row>
    <row r="93" spans="5:22">
      <c r="E93" t="s">
        <v>176</v>
      </c>
      <c r="F93" t="s">
        <v>173</v>
      </c>
      <c r="G93">
        <v>50</v>
      </c>
      <c r="H93" t="s">
        <v>184</v>
      </c>
      <c r="I93" t="s">
        <v>174</v>
      </c>
      <c r="J93" t="s">
        <v>175</v>
      </c>
      <c r="K93" s="13">
        <v>37</v>
      </c>
      <c r="L93" s="14">
        <f t="shared" ref="L93" si="82">K92+K93</f>
        <v>78</v>
      </c>
      <c r="O93" t="s">
        <v>176</v>
      </c>
      <c r="P93" t="s">
        <v>173</v>
      </c>
      <c r="Q93">
        <v>50</v>
      </c>
      <c r="R93" t="s">
        <v>184</v>
      </c>
      <c r="S93" t="s">
        <v>174</v>
      </c>
      <c r="T93" t="s">
        <v>175</v>
      </c>
      <c r="U93">
        <v>33</v>
      </c>
      <c r="V93" s="12">
        <f t="shared" ref="V93" si="83">U92+U93</f>
        <v>58</v>
      </c>
    </row>
    <row r="94" spans="5:22">
      <c r="E94" t="s">
        <v>177</v>
      </c>
      <c r="F94" t="s">
        <v>173</v>
      </c>
      <c r="G94">
        <v>50</v>
      </c>
      <c r="H94" t="s">
        <v>180</v>
      </c>
      <c r="I94" t="s">
        <v>174</v>
      </c>
      <c r="J94" t="s">
        <v>175</v>
      </c>
      <c r="K94" s="13">
        <v>27</v>
      </c>
      <c r="O94" t="s">
        <v>177</v>
      </c>
      <c r="P94" t="s">
        <v>173</v>
      </c>
      <c r="Q94">
        <v>50</v>
      </c>
      <c r="R94" t="s">
        <v>180</v>
      </c>
      <c r="S94" t="s">
        <v>174</v>
      </c>
      <c r="T94" t="s">
        <v>175</v>
      </c>
      <c r="U94">
        <v>27</v>
      </c>
    </row>
    <row r="95" spans="5:22">
      <c r="E95" t="s">
        <v>176</v>
      </c>
      <c r="F95" t="s">
        <v>173</v>
      </c>
      <c r="G95">
        <v>50</v>
      </c>
      <c r="H95" t="s">
        <v>181</v>
      </c>
      <c r="I95" t="s">
        <v>174</v>
      </c>
      <c r="J95" t="s">
        <v>175</v>
      </c>
      <c r="K95" s="13">
        <v>29</v>
      </c>
      <c r="L95" s="13">
        <f t="shared" ref="L95" si="84">K94+K95</f>
        <v>56</v>
      </c>
      <c r="O95" t="s">
        <v>176</v>
      </c>
      <c r="P95" t="s">
        <v>173</v>
      </c>
      <c r="Q95">
        <v>50</v>
      </c>
      <c r="R95" t="s">
        <v>181</v>
      </c>
      <c r="S95" t="s">
        <v>174</v>
      </c>
      <c r="T95" t="s">
        <v>175</v>
      </c>
      <c r="U95">
        <v>29</v>
      </c>
      <c r="V95">
        <f t="shared" ref="V95" si="85">U94+U95</f>
        <v>56</v>
      </c>
    </row>
    <row r="96" spans="5:22">
      <c r="E96" t="s">
        <v>177</v>
      </c>
      <c r="F96" t="s">
        <v>173</v>
      </c>
      <c r="G96">
        <v>50</v>
      </c>
      <c r="H96" t="s">
        <v>180</v>
      </c>
      <c r="I96" t="s">
        <v>174</v>
      </c>
      <c r="J96" t="s">
        <v>175</v>
      </c>
      <c r="K96" s="13">
        <v>30</v>
      </c>
      <c r="O96" t="s">
        <v>177</v>
      </c>
      <c r="P96" t="s">
        <v>173</v>
      </c>
      <c r="Q96">
        <v>50</v>
      </c>
      <c r="R96" t="s">
        <v>180</v>
      </c>
      <c r="S96" t="s">
        <v>174</v>
      </c>
      <c r="T96" t="s">
        <v>175</v>
      </c>
      <c r="U96">
        <v>26</v>
      </c>
    </row>
    <row r="97" spans="5:22">
      <c r="E97" t="s">
        <v>176</v>
      </c>
      <c r="F97" t="s">
        <v>173</v>
      </c>
      <c r="G97">
        <v>50</v>
      </c>
      <c r="H97" t="s">
        <v>182</v>
      </c>
      <c r="I97" t="s">
        <v>174</v>
      </c>
      <c r="J97" t="s">
        <v>175</v>
      </c>
      <c r="K97" s="13">
        <v>27</v>
      </c>
      <c r="L97" s="13">
        <f t="shared" ref="L97" si="86">K96+K97</f>
        <v>57</v>
      </c>
      <c r="O97" t="s">
        <v>176</v>
      </c>
      <c r="P97" t="s">
        <v>173</v>
      </c>
      <c r="Q97">
        <v>50</v>
      </c>
      <c r="R97" t="s">
        <v>182</v>
      </c>
      <c r="S97" t="s">
        <v>174</v>
      </c>
      <c r="T97" t="s">
        <v>175</v>
      </c>
      <c r="U97">
        <v>32</v>
      </c>
      <c r="V97">
        <f t="shared" ref="V97" si="87">U96+U97</f>
        <v>58</v>
      </c>
    </row>
    <row r="98" spans="5:22">
      <c r="E98" t="s">
        <v>177</v>
      </c>
      <c r="F98" t="s">
        <v>173</v>
      </c>
      <c r="G98">
        <v>50</v>
      </c>
      <c r="H98" t="s">
        <v>180</v>
      </c>
      <c r="I98" t="s">
        <v>174</v>
      </c>
      <c r="J98" t="s">
        <v>175</v>
      </c>
      <c r="K98" s="13">
        <v>32</v>
      </c>
      <c r="O98" t="s">
        <v>177</v>
      </c>
      <c r="P98" t="s">
        <v>173</v>
      </c>
      <c r="Q98">
        <v>50</v>
      </c>
      <c r="R98" t="s">
        <v>180</v>
      </c>
      <c r="S98" t="s">
        <v>174</v>
      </c>
      <c r="T98" t="s">
        <v>175</v>
      </c>
      <c r="U98">
        <v>22</v>
      </c>
    </row>
    <row r="99" spans="5:22">
      <c r="E99" t="s">
        <v>176</v>
      </c>
      <c r="F99" t="s">
        <v>173</v>
      </c>
      <c r="G99">
        <v>50</v>
      </c>
      <c r="H99" t="s">
        <v>183</v>
      </c>
      <c r="I99" t="s">
        <v>174</v>
      </c>
      <c r="J99" t="s">
        <v>175</v>
      </c>
      <c r="K99" s="13">
        <v>27</v>
      </c>
      <c r="L99" s="14">
        <f t="shared" ref="L99" si="88">K98+K99</f>
        <v>59</v>
      </c>
      <c r="O99" t="s">
        <v>176</v>
      </c>
      <c r="P99" t="s">
        <v>173</v>
      </c>
      <c r="Q99">
        <v>50</v>
      </c>
      <c r="R99" t="s">
        <v>183</v>
      </c>
      <c r="S99" t="s">
        <v>174</v>
      </c>
      <c r="T99" t="s">
        <v>175</v>
      </c>
      <c r="U99">
        <v>40</v>
      </c>
      <c r="V99" s="12">
        <f t="shared" ref="V99" si="89">U98+U99</f>
        <v>62</v>
      </c>
    </row>
    <row r="100" spans="5:22">
      <c r="E100" t="s">
        <v>177</v>
      </c>
      <c r="F100" t="s">
        <v>173</v>
      </c>
      <c r="G100">
        <v>50</v>
      </c>
      <c r="H100" t="s">
        <v>180</v>
      </c>
      <c r="I100" t="s">
        <v>174</v>
      </c>
      <c r="J100" t="s">
        <v>175</v>
      </c>
      <c r="K100" s="13">
        <v>23</v>
      </c>
      <c r="O100" t="s">
        <v>177</v>
      </c>
      <c r="P100" t="s">
        <v>173</v>
      </c>
      <c r="Q100">
        <v>50</v>
      </c>
      <c r="R100" t="s">
        <v>180</v>
      </c>
      <c r="S100" t="s">
        <v>174</v>
      </c>
      <c r="T100" t="s">
        <v>175</v>
      </c>
      <c r="U100">
        <v>22</v>
      </c>
    </row>
    <row r="101" spans="5:22">
      <c r="E101" t="s">
        <v>176</v>
      </c>
      <c r="F101" t="s">
        <v>173</v>
      </c>
      <c r="G101">
        <v>50</v>
      </c>
      <c r="H101" t="s">
        <v>184</v>
      </c>
      <c r="I101" t="s">
        <v>174</v>
      </c>
      <c r="J101" t="s">
        <v>175</v>
      </c>
      <c r="K101" s="13">
        <v>32</v>
      </c>
      <c r="L101" s="13">
        <f t="shared" ref="L101" si="90">K100+K101</f>
        <v>55</v>
      </c>
      <c r="O101" t="s">
        <v>176</v>
      </c>
      <c r="P101" t="s">
        <v>173</v>
      </c>
      <c r="Q101">
        <v>50</v>
      </c>
      <c r="R101" t="s">
        <v>184</v>
      </c>
      <c r="S101" t="s">
        <v>174</v>
      </c>
      <c r="T101" t="s">
        <v>175</v>
      </c>
      <c r="U101">
        <v>32</v>
      </c>
      <c r="V101">
        <f t="shared" ref="V101" si="91">U100+U101</f>
        <v>54</v>
      </c>
    </row>
    <row r="102" spans="5:22">
      <c r="E102" t="s">
        <v>177</v>
      </c>
      <c r="F102" t="s">
        <v>173</v>
      </c>
      <c r="G102">
        <v>50</v>
      </c>
      <c r="H102" t="s">
        <v>181</v>
      </c>
      <c r="I102" t="s">
        <v>174</v>
      </c>
      <c r="J102" t="s">
        <v>175</v>
      </c>
      <c r="K102" s="13">
        <v>30</v>
      </c>
      <c r="O102" t="s">
        <v>177</v>
      </c>
      <c r="P102" t="s">
        <v>173</v>
      </c>
      <c r="Q102">
        <v>50</v>
      </c>
      <c r="R102" t="s">
        <v>181</v>
      </c>
      <c r="S102" t="s">
        <v>174</v>
      </c>
      <c r="T102" t="s">
        <v>175</v>
      </c>
      <c r="U102">
        <v>32</v>
      </c>
    </row>
    <row r="103" spans="5:22">
      <c r="E103" t="s">
        <v>176</v>
      </c>
      <c r="F103" t="s">
        <v>173</v>
      </c>
      <c r="G103">
        <v>50</v>
      </c>
      <c r="H103" t="s">
        <v>182</v>
      </c>
      <c r="I103" t="s">
        <v>174</v>
      </c>
      <c r="J103" t="s">
        <v>175</v>
      </c>
      <c r="K103" s="13">
        <v>25</v>
      </c>
      <c r="L103" s="13">
        <f t="shared" ref="L103" si="92">K102+K103</f>
        <v>55</v>
      </c>
      <c r="O103" t="s">
        <v>176</v>
      </c>
      <c r="P103" t="s">
        <v>173</v>
      </c>
      <c r="Q103">
        <v>50</v>
      </c>
      <c r="R103" t="s">
        <v>182</v>
      </c>
      <c r="S103" t="s">
        <v>174</v>
      </c>
      <c r="T103" t="s">
        <v>175</v>
      </c>
      <c r="U103">
        <v>27</v>
      </c>
      <c r="V103">
        <f t="shared" ref="V103" si="93">U102+U103</f>
        <v>59</v>
      </c>
    </row>
    <row r="104" spans="5:22">
      <c r="E104" t="s">
        <v>177</v>
      </c>
      <c r="F104" t="s">
        <v>173</v>
      </c>
      <c r="G104">
        <v>50</v>
      </c>
      <c r="H104" t="s">
        <v>181</v>
      </c>
      <c r="I104" t="s">
        <v>174</v>
      </c>
      <c r="J104" t="s">
        <v>175</v>
      </c>
      <c r="K104" s="13">
        <v>20</v>
      </c>
      <c r="O104" t="s">
        <v>177</v>
      </c>
      <c r="P104" t="s">
        <v>173</v>
      </c>
      <c r="Q104">
        <v>50</v>
      </c>
      <c r="R104" t="s">
        <v>181</v>
      </c>
      <c r="S104" t="s">
        <v>174</v>
      </c>
      <c r="T104" t="s">
        <v>175</v>
      </c>
      <c r="U104">
        <v>22</v>
      </c>
    </row>
    <row r="105" spans="5:22">
      <c r="E105" t="s">
        <v>176</v>
      </c>
      <c r="F105" t="s">
        <v>173</v>
      </c>
      <c r="G105">
        <v>50</v>
      </c>
      <c r="H105" t="s">
        <v>183</v>
      </c>
      <c r="I105" t="s">
        <v>174</v>
      </c>
      <c r="J105" t="s">
        <v>175</v>
      </c>
      <c r="K105" s="13">
        <v>30</v>
      </c>
      <c r="L105" s="13">
        <f t="shared" ref="L105" si="94">K104+K105</f>
        <v>50</v>
      </c>
      <c r="O105" t="s">
        <v>176</v>
      </c>
      <c r="P105" t="s">
        <v>173</v>
      </c>
      <c r="Q105">
        <v>50</v>
      </c>
      <c r="R105" t="s">
        <v>183</v>
      </c>
      <c r="S105" t="s">
        <v>174</v>
      </c>
      <c r="T105" t="s">
        <v>175</v>
      </c>
      <c r="U105">
        <v>31</v>
      </c>
      <c r="V105">
        <f t="shared" ref="V105" si="95">U104+U105</f>
        <v>53</v>
      </c>
    </row>
    <row r="106" spans="5:22">
      <c r="E106" t="s">
        <v>177</v>
      </c>
      <c r="F106" t="s">
        <v>173</v>
      </c>
      <c r="G106">
        <v>50</v>
      </c>
      <c r="H106" t="s">
        <v>181</v>
      </c>
      <c r="I106" t="s">
        <v>174</v>
      </c>
      <c r="J106" t="s">
        <v>175</v>
      </c>
      <c r="K106" s="13">
        <v>32</v>
      </c>
      <c r="O106" t="s">
        <v>177</v>
      </c>
      <c r="P106" t="s">
        <v>173</v>
      </c>
      <c r="Q106">
        <v>50</v>
      </c>
      <c r="R106" t="s">
        <v>181</v>
      </c>
      <c r="S106" t="s">
        <v>174</v>
      </c>
      <c r="T106" t="s">
        <v>175</v>
      </c>
      <c r="U106">
        <v>31</v>
      </c>
    </row>
    <row r="107" spans="5:22">
      <c r="E107" t="s">
        <v>176</v>
      </c>
      <c r="F107" t="s">
        <v>173</v>
      </c>
      <c r="G107">
        <v>50</v>
      </c>
      <c r="H107" t="s">
        <v>184</v>
      </c>
      <c r="I107" t="s">
        <v>174</v>
      </c>
      <c r="J107" t="s">
        <v>175</v>
      </c>
      <c r="K107" s="13">
        <v>31</v>
      </c>
      <c r="L107" s="14">
        <f t="shared" ref="L107" si="96">K106+K107</f>
        <v>63</v>
      </c>
      <c r="O107" t="s">
        <v>176</v>
      </c>
      <c r="P107" t="s">
        <v>173</v>
      </c>
      <c r="Q107">
        <v>50</v>
      </c>
      <c r="R107" t="s">
        <v>184</v>
      </c>
      <c r="S107" t="s">
        <v>174</v>
      </c>
      <c r="T107" t="s">
        <v>175</v>
      </c>
      <c r="U107">
        <v>34</v>
      </c>
      <c r="V107" s="12">
        <f t="shared" ref="V107" si="97">U106+U107</f>
        <v>65</v>
      </c>
    </row>
    <row r="108" spans="5:22">
      <c r="E108" t="s">
        <v>177</v>
      </c>
      <c r="F108" t="s">
        <v>173</v>
      </c>
      <c r="G108">
        <v>50</v>
      </c>
      <c r="H108" t="s">
        <v>182</v>
      </c>
      <c r="I108" t="s">
        <v>174</v>
      </c>
      <c r="J108" t="s">
        <v>175</v>
      </c>
      <c r="K108" s="13">
        <v>8</v>
      </c>
      <c r="O108" t="s">
        <v>177</v>
      </c>
      <c r="P108" t="s">
        <v>173</v>
      </c>
      <c r="Q108">
        <v>50</v>
      </c>
      <c r="R108" t="s">
        <v>182</v>
      </c>
      <c r="S108" t="s">
        <v>174</v>
      </c>
      <c r="T108" t="s">
        <v>175</v>
      </c>
      <c r="U108">
        <v>17</v>
      </c>
    </row>
    <row r="109" spans="5:22">
      <c r="E109" t="s">
        <v>176</v>
      </c>
      <c r="F109" t="s">
        <v>173</v>
      </c>
      <c r="G109">
        <v>50</v>
      </c>
      <c r="H109" t="s">
        <v>183</v>
      </c>
      <c r="I109" t="s">
        <v>174</v>
      </c>
      <c r="J109" t="s">
        <v>175</v>
      </c>
      <c r="K109" s="13">
        <v>37</v>
      </c>
      <c r="L109" s="13">
        <f t="shared" ref="L109" si="98">K108+K109</f>
        <v>45</v>
      </c>
      <c r="O109" t="s">
        <v>176</v>
      </c>
      <c r="P109" t="s">
        <v>173</v>
      </c>
      <c r="Q109">
        <v>50</v>
      </c>
      <c r="R109" t="s">
        <v>183</v>
      </c>
      <c r="S109" t="s">
        <v>174</v>
      </c>
      <c r="T109" t="s">
        <v>175</v>
      </c>
      <c r="U109">
        <v>31</v>
      </c>
      <c r="V109">
        <f t="shared" ref="V109" si="99">U108+U109</f>
        <v>48</v>
      </c>
    </row>
    <row r="110" spans="5:22">
      <c r="E110" t="s">
        <v>177</v>
      </c>
      <c r="F110" t="s">
        <v>173</v>
      </c>
      <c r="G110">
        <v>50</v>
      </c>
      <c r="H110" t="s">
        <v>182</v>
      </c>
      <c r="I110" t="s">
        <v>174</v>
      </c>
      <c r="J110" t="s">
        <v>175</v>
      </c>
      <c r="K110" s="13">
        <v>17</v>
      </c>
      <c r="O110" t="s">
        <v>177</v>
      </c>
      <c r="P110" t="s">
        <v>173</v>
      </c>
      <c r="Q110">
        <v>50</v>
      </c>
      <c r="R110" t="s">
        <v>182</v>
      </c>
      <c r="S110" t="s">
        <v>174</v>
      </c>
      <c r="T110" t="s">
        <v>175</v>
      </c>
      <c r="U110">
        <v>12</v>
      </c>
    </row>
    <row r="111" spans="5:22">
      <c r="E111" t="s">
        <v>176</v>
      </c>
      <c r="F111" t="s">
        <v>173</v>
      </c>
      <c r="G111">
        <v>50</v>
      </c>
      <c r="H111" t="s">
        <v>184</v>
      </c>
      <c r="I111" t="s">
        <v>174</v>
      </c>
      <c r="J111" t="s">
        <v>175</v>
      </c>
      <c r="K111" s="13">
        <v>35</v>
      </c>
      <c r="L111" s="13">
        <f t="shared" ref="L111" si="100">K110+K111</f>
        <v>52</v>
      </c>
      <c r="O111" t="s">
        <v>176</v>
      </c>
      <c r="P111" t="s">
        <v>173</v>
      </c>
      <c r="Q111">
        <v>50</v>
      </c>
      <c r="R111" t="s">
        <v>184</v>
      </c>
      <c r="S111" t="s">
        <v>174</v>
      </c>
      <c r="T111" t="s">
        <v>175</v>
      </c>
      <c r="U111">
        <v>44</v>
      </c>
      <c r="V111">
        <f t="shared" ref="V111" si="101">U110+U111</f>
        <v>56</v>
      </c>
    </row>
    <row r="112" spans="5:22">
      <c r="E112" t="s">
        <v>177</v>
      </c>
      <c r="F112" t="s">
        <v>173</v>
      </c>
      <c r="G112">
        <v>50</v>
      </c>
      <c r="H112" t="s">
        <v>183</v>
      </c>
      <c r="I112" t="s">
        <v>174</v>
      </c>
      <c r="J112" t="s">
        <v>175</v>
      </c>
      <c r="K112" s="13">
        <v>10</v>
      </c>
      <c r="O112" t="s">
        <v>177</v>
      </c>
      <c r="P112" t="s">
        <v>173</v>
      </c>
      <c r="Q112">
        <v>50</v>
      </c>
      <c r="R112" t="s">
        <v>183</v>
      </c>
      <c r="S112" t="s">
        <v>174</v>
      </c>
      <c r="T112" t="s">
        <v>175</v>
      </c>
      <c r="U112">
        <v>12</v>
      </c>
    </row>
    <row r="113" spans="5:22">
      <c r="E113" t="s">
        <v>176</v>
      </c>
      <c r="F113" t="s">
        <v>173</v>
      </c>
      <c r="G113">
        <v>50</v>
      </c>
      <c r="H113" t="s">
        <v>184</v>
      </c>
      <c r="I113" t="s">
        <v>174</v>
      </c>
      <c r="J113" t="s">
        <v>175</v>
      </c>
      <c r="K113" s="13">
        <v>39</v>
      </c>
      <c r="L113" s="13">
        <f t="shared" ref="L113" si="102">K112+K113</f>
        <v>49</v>
      </c>
      <c r="O113" t="s">
        <v>176</v>
      </c>
      <c r="P113" t="s">
        <v>173</v>
      </c>
      <c r="Q113">
        <v>50</v>
      </c>
      <c r="R113" t="s">
        <v>184</v>
      </c>
      <c r="S113" t="s">
        <v>174</v>
      </c>
      <c r="T113" t="s">
        <v>175</v>
      </c>
      <c r="U113">
        <v>34</v>
      </c>
      <c r="V113">
        <f t="shared" ref="V113" si="103">U112+U113</f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Res</vt:lpstr>
      <vt:lpstr>Screens</vt:lpstr>
      <vt:lpstr>Без планет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2024-09-25T03:30:09Z</dcterms:modified>
</cp:coreProperties>
</file>